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rle\OneDrive\Documentos\ANTT32-2022\"/>
    </mc:Choice>
  </mc:AlternateContent>
  <xr:revisionPtr revIDLastSave="0" documentId="13_ncr:1_{B6DA76C9-6B8C-4977-868F-29AA43864F00}" xr6:coauthVersionLast="47" xr6:coauthVersionMax="47" xr10:uidLastSave="{00000000-0000-0000-0000-000000000000}"/>
  <bookViews>
    <workbookView xWindow="-120" yWindow="-120" windowWidth="20730" windowHeight="11040" firstSheet="8" activeTab="10" xr2:uid="{00000000-000D-0000-FFFF-FFFF00000000}"/>
  </bookViews>
  <sheets>
    <sheet name="Orientações Gerais" sheetId="44" r:id="rId1"/>
    <sheet name="Parâmetros" sheetId="25" r:id="rId2"/>
    <sheet name="Coordenador" sheetId="1" r:id="rId3"/>
    <sheet name="Engenheiro Senior" sheetId="26" r:id="rId4"/>
    <sheet name="Engenheiro Pleno" sheetId="27" r:id="rId5"/>
    <sheet name="Direito Senior" sheetId="28" r:id="rId6"/>
    <sheet name="Economista Senior" sheetId="29" r:id="rId7"/>
    <sheet name="Contador Senior" sheetId="30" r:id="rId8"/>
    <sheet name="Assistente Adm. Senior" sheetId="31" r:id="rId9"/>
    <sheet name="Assistente Adm. Junior" sheetId="45" r:id="rId10"/>
    <sheet name="Auxiliar Administrativo" sheetId="46" r:id="rId11"/>
    <sheet name="VALOR GLOBAL" sheetId="5" r:id="rId12"/>
  </sheets>
  <definedNames>
    <definedName name="_xlnm.Print_Area" localSheetId="9">'Assistente Adm. Junior'!$A$1:$D$133</definedName>
    <definedName name="_xlnm.Print_Area" localSheetId="8">'Assistente Adm. Senior'!$A$1:$D$133</definedName>
    <definedName name="_xlnm.Print_Area" localSheetId="10">'Auxiliar Administrativo'!$A$1:$D$133</definedName>
    <definedName name="_xlnm.Print_Area" localSheetId="7">'Contador Senior'!$A$1:$D$133</definedName>
    <definedName name="_xlnm.Print_Area" localSheetId="2">Coordenador!$A$1:$D$133</definedName>
    <definedName name="_xlnm.Print_Area" localSheetId="5">'Direito Senior'!$A$1:$D$133</definedName>
    <definedName name="_xlnm.Print_Area" localSheetId="6">'Economista Senior'!$A$1:$D$133</definedName>
    <definedName name="_xlnm.Print_Area" localSheetId="4">'Engenheiro Pleno'!$A$1:$D$133</definedName>
    <definedName name="_xlnm.Print_Area" localSheetId="3">'Engenheiro Senior'!$A$1:$D$133</definedName>
    <definedName name="_xlnm.Print_Area" localSheetId="1">Parâmetros!$A$1:$M$73</definedName>
    <definedName name="_xlnm.Print_Area" localSheetId="11">'VALOR GLOBAL'!$A$1:$H$23</definedName>
    <definedName name="Pal_Workbook_GUID" hidden="1">"ZJCEKNZZ6MSABE3E4DMF6R63"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46" l="1"/>
  <c r="D9" i="46"/>
  <c r="D8" i="46"/>
  <c r="D18" i="45"/>
  <c r="D9" i="45"/>
  <c r="D8" i="45"/>
  <c r="D18" i="31"/>
  <c r="D9" i="31"/>
  <c r="D8" i="31"/>
  <c r="D18" i="30"/>
  <c r="D9" i="30"/>
  <c r="D8" i="30"/>
  <c r="D18" i="29"/>
  <c r="D9" i="29"/>
  <c r="D8" i="29"/>
  <c r="D18" i="28"/>
  <c r="D9" i="28"/>
  <c r="D8" i="28"/>
  <c r="D18" i="27"/>
  <c r="D9" i="27"/>
  <c r="D8" i="27"/>
  <c r="D18" i="26"/>
  <c r="D9" i="26"/>
  <c r="D8" i="26"/>
  <c r="D18" i="1"/>
  <c r="D9" i="1"/>
  <c r="D8" i="1"/>
  <c r="C62" i="46"/>
  <c r="C61" i="46"/>
  <c r="C60" i="46"/>
  <c r="C59" i="46"/>
  <c r="C58" i="46"/>
  <c r="C57" i="46"/>
  <c r="C62" i="45"/>
  <c r="C61" i="45"/>
  <c r="C60" i="45"/>
  <c r="C59" i="45"/>
  <c r="C58" i="45"/>
  <c r="C57" i="45"/>
  <c r="C62" i="31"/>
  <c r="C61" i="31"/>
  <c r="C60" i="31"/>
  <c r="C59" i="31"/>
  <c r="C58" i="31"/>
  <c r="C57" i="31"/>
  <c r="C62" i="30"/>
  <c r="C61" i="30"/>
  <c r="C60" i="30"/>
  <c r="C59" i="30"/>
  <c r="C58" i="30"/>
  <c r="C57" i="30"/>
  <c r="C62" i="29"/>
  <c r="C61" i="29"/>
  <c r="C60" i="29"/>
  <c r="C59" i="29"/>
  <c r="C58" i="29"/>
  <c r="C57" i="29"/>
  <c r="C62" i="28"/>
  <c r="C61" i="28"/>
  <c r="C60" i="28"/>
  <c r="C59" i="28"/>
  <c r="C58" i="28"/>
  <c r="C57" i="28"/>
  <c r="C62" i="27"/>
  <c r="C61" i="27"/>
  <c r="C60" i="27"/>
  <c r="C59" i="27"/>
  <c r="C58" i="27"/>
  <c r="C57" i="27"/>
  <c r="C62" i="26"/>
  <c r="C61" i="26"/>
  <c r="C60" i="26"/>
  <c r="C59" i="26"/>
  <c r="C58" i="26"/>
  <c r="C57" i="26"/>
  <c r="C62" i="1"/>
  <c r="C61" i="1"/>
  <c r="C60" i="1"/>
  <c r="C59" i="1"/>
  <c r="C58" i="1"/>
  <c r="C57" i="1"/>
  <c r="B20" i="5" l="1"/>
  <c r="B21" i="5"/>
  <c r="B22" i="5"/>
  <c r="D17" i="46"/>
  <c r="D16" i="46"/>
  <c r="D23" i="46" s="1"/>
  <c r="D25" i="46" s="1"/>
  <c r="D79" i="46" s="1"/>
  <c r="D17" i="45"/>
  <c r="D16" i="45"/>
  <c r="D23" i="45" s="1"/>
  <c r="C119" i="46"/>
  <c r="C118" i="46"/>
  <c r="C117" i="46"/>
  <c r="D109" i="46"/>
  <c r="D130" i="46" s="1"/>
  <c r="C96" i="46"/>
  <c r="C95" i="46"/>
  <c r="C94" i="46"/>
  <c r="C93" i="46"/>
  <c r="C92" i="46"/>
  <c r="D58" i="46"/>
  <c r="C49" i="46"/>
  <c r="C77" i="46" s="1"/>
  <c r="C48" i="46"/>
  <c r="C47" i="46"/>
  <c r="C46" i="46"/>
  <c r="C45" i="46"/>
  <c r="C44" i="46"/>
  <c r="C43" i="46"/>
  <c r="C42" i="46"/>
  <c r="C33" i="46"/>
  <c r="D15" i="46"/>
  <c r="D10" i="46"/>
  <c r="D7" i="46"/>
  <c r="D6" i="46"/>
  <c r="C119" i="45"/>
  <c r="C118" i="45"/>
  <c r="C117" i="45"/>
  <c r="D109" i="45"/>
  <c r="D130" i="45" s="1"/>
  <c r="C96" i="45"/>
  <c r="C95" i="45"/>
  <c r="C94" i="45"/>
  <c r="C93" i="45"/>
  <c r="C92" i="45"/>
  <c r="D58" i="45"/>
  <c r="C49" i="45"/>
  <c r="C77" i="45" s="1"/>
  <c r="C48" i="45"/>
  <c r="C47" i="45"/>
  <c r="C46" i="45"/>
  <c r="C45" i="45"/>
  <c r="C44" i="45"/>
  <c r="C43" i="45"/>
  <c r="C42" i="45"/>
  <c r="C33" i="45"/>
  <c r="D15" i="45"/>
  <c r="D10" i="45"/>
  <c r="D7" i="45"/>
  <c r="D6" i="45"/>
  <c r="D109" i="31"/>
  <c r="D109" i="30"/>
  <c r="D109" i="29"/>
  <c r="D109" i="28"/>
  <c r="D109" i="27"/>
  <c r="D109" i="26"/>
  <c r="D109" i="1"/>
  <c r="C116" i="46" l="1"/>
  <c r="D57" i="45"/>
  <c r="C63" i="45" s="1"/>
  <c r="D70" i="45" s="1"/>
  <c r="C116" i="45"/>
  <c r="C50" i="46"/>
  <c r="C78" i="46" s="1"/>
  <c r="D57" i="46"/>
  <c r="C63" i="46" s="1"/>
  <c r="D70" i="46" s="1"/>
  <c r="C97" i="46"/>
  <c r="C50" i="45"/>
  <c r="C69" i="45" s="1"/>
  <c r="C97" i="45"/>
  <c r="D92" i="46"/>
  <c r="D31" i="46"/>
  <c r="D32" i="46"/>
  <c r="D42" i="46"/>
  <c r="D46" i="46"/>
  <c r="D76" i="46"/>
  <c r="D93" i="46"/>
  <c r="D45" i="46"/>
  <c r="D96" i="46"/>
  <c r="D43" i="46"/>
  <c r="D47" i="46"/>
  <c r="D77" i="46"/>
  <c r="D94" i="46"/>
  <c r="D49" i="46"/>
  <c r="D126" i="46"/>
  <c r="D44" i="46"/>
  <c r="D48" i="46"/>
  <c r="D91" i="46"/>
  <c r="D95" i="46"/>
  <c r="D25" i="45"/>
  <c r="C98" i="46" l="1"/>
  <c r="D98" i="46" s="1"/>
  <c r="C69" i="46"/>
  <c r="C34" i="46"/>
  <c r="C35" i="46" s="1"/>
  <c r="C68" i="46" s="1"/>
  <c r="C98" i="45"/>
  <c r="D98" i="45" s="1"/>
  <c r="C34" i="45"/>
  <c r="C35" i="45" s="1"/>
  <c r="C68" i="45" s="1"/>
  <c r="C81" i="45"/>
  <c r="D81" i="45" s="1"/>
  <c r="D34" i="46"/>
  <c r="C80" i="45"/>
  <c r="D80" i="45" s="1"/>
  <c r="C81" i="46"/>
  <c r="D81" i="46" s="1"/>
  <c r="C80" i="46"/>
  <c r="D80" i="46" s="1"/>
  <c r="D97" i="46"/>
  <c r="C78" i="45"/>
  <c r="D78" i="45" s="1"/>
  <c r="D78" i="46"/>
  <c r="D50" i="46"/>
  <c r="D69" i="46" s="1"/>
  <c r="C99" i="46"/>
  <c r="C103" i="46" s="1"/>
  <c r="D33" i="46"/>
  <c r="D79" i="45"/>
  <c r="D95" i="45"/>
  <c r="D91" i="45"/>
  <c r="D48" i="45"/>
  <c r="D44" i="45"/>
  <c r="D94" i="45"/>
  <c r="D77" i="45"/>
  <c r="D47" i="45"/>
  <c r="D43" i="45"/>
  <c r="D93" i="45"/>
  <c r="D76" i="45"/>
  <c r="D46" i="45"/>
  <c r="D42" i="45"/>
  <c r="D32" i="45"/>
  <c r="D31" i="45"/>
  <c r="D126" i="45"/>
  <c r="D96" i="45"/>
  <c r="D92" i="45"/>
  <c r="D49" i="45"/>
  <c r="D45" i="45"/>
  <c r="D16" i="31"/>
  <c r="D23" i="31" s="1"/>
  <c r="D25" i="31" s="1"/>
  <c r="D16" i="30"/>
  <c r="D23" i="30" s="1"/>
  <c r="D25" i="30" s="1"/>
  <c r="D16" i="29"/>
  <c r="D23" i="29" s="1"/>
  <c r="D25" i="29" s="1"/>
  <c r="D16" i="28"/>
  <c r="D23" i="28" s="1"/>
  <c r="D25" i="28" s="1"/>
  <c r="D16" i="27"/>
  <c r="D23" i="27" s="1"/>
  <c r="D25" i="27" s="1"/>
  <c r="D16" i="26"/>
  <c r="D23" i="26" s="1"/>
  <c r="D25" i="26" s="1"/>
  <c r="B15" i="5"/>
  <c r="B16" i="5"/>
  <c r="B17" i="5"/>
  <c r="B18" i="5"/>
  <c r="B19" i="5"/>
  <c r="B14" i="5"/>
  <c r="D15" i="31"/>
  <c r="D15" i="30"/>
  <c r="D15" i="29"/>
  <c r="D15" i="28"/>
  <c r="D15" i="27"/>
  <c r="D15" i="26"/>
  <c r="D17" i="31"/>
  <c r="D17" i="30"/>
  <c r="D17" i="29"/>
  <c r="D17" i="28"/>
  <c r="D17" i="27"/>
  <c r="D17" i="26"/>
  <c r="C119" i="31"/>
  <c r="C118" i="31"/>
  <c r="C117" i="31"/>
  <c r="C96" i="31"/>
  <c r="C95" i="31"/>
  <c r="C94" i="31"/>
  <c r="C93" i="31"/>
  <c r="C92" i="31"/>
  <c r="D58" i="31"/>
  <c r="C49" i="31"/>
  <c r="C77" i="31" s="1"/>
  <c r="C48" i="31"/>
  <c r="C47" i="31"/>
  <c r="C46" i="31"/>
  <c r="C45" i="31"/>
  <c r="C44" i="31"/>
  <c r="C43" i="31"/>
  <c r="C42" i="31"/>
  <c r="C33" i="31"/>
  <c r="D10" i="31"/>
  <c r="D7" i="31"/>
  <c r="D6" i="31"/>
  <c r="C119" i="30"/>
  <c r="C118" i="30"/>
  <c r="C117" i="30"/>
  <c r="C96" i="30"/>
  <c r="C95" i="30"/>
  <c r="C94" i="30"/>
  <c r="C93" i="30"/>
  <c r="C92" i="30"/>
  <c r="D58" i="30"/>
  <c r="C49" i="30"/>
  <c r="C77" i="30" s="1"/>
  <c r="C48" i="30"/>
  <c r="C47" i="30"/>
  <c r="C46" i="30"/>
  <c r="C45" i="30"/>
  <c r="C44" i="30"/>
  <c r="C43" i="30"/>
  <c r="C42" i="30"/>
  <c r="C33" i="30"/>
  <c r="D10" i="30"/>
  <c r="D7" i="30"/>
  <c r="D6" i="30"/>
  <c r="C119" i="29"/>
  <c r="C118" i="29"/>
  <c r="C117" i="29"/>
  <c r="C96" i="29"/>
  <c r="C95" i="29"/>
  <c r="C94" i="29"/>
  <c r="C93" i="29"/>
  <c r="C92" i="29"/>
  <c r="D58" i="29"/>
  <c r="C49" i="29"/>
  <c r="C77" i="29" s="1"/>
  <c r="C48" i="29"/>
  <c r="C47" i="29"/>
  <c r="C46" i="29"/>
  <c r="C45" i="29"/>
  <c r="C44" i="29"/>
  <c r="C43" i="29"/>
  <c r="C42" i="29"/>
  <c r="C33" i="29"/>
  <c r="D10" i="29"/>
  <c r="D7" i="29"/>
  <c r="D6" i="29"/>
  <c r="C119" i="28"/>
  <c r="C118" i="28"/>
  <c r="C117" i="28"/>
  <c r="C96" i="28"/>
  <c r="C95" i="28"/>
  <c r="C94" i="28"/>
  <c r="C93" i="28"/>
  <c r="C92" i="28"/>
  <c r="D58" i="28"/>
  <c r="C49" i="28"/>
  <c r="C77" i="28" s="1"/>
  <c r="C48" i="28"/>
  <c r="C47" i="28"/>
  <c r="C46" i="28"/>
  <c r="C45" i="28"/>
  <c r="C44" i="28"/>
  <c r="C43" i="28"/>
  <c r="C42" i="28"/>
  <c r="C33" i="28"/>
  <c r="D10" i="28"/>
  <c r="D7" i="28"/>
  <c r="D6" i="28"/>
  <c r="C119" i="27"/>
  <c r="C118" i="27"/>
  <c r="C117" i="27"/>
  <c r="C96" i="27"/>
  <c r="C95" i="27"/>
  <c r="C94" i="27"/>
  <c r="C93" i="27"/>
  <c r="C92" i="27"/>
  <c r="D58" i="27"/>
  <c r="C49" i="27"/>
  <c r="C77" i="27" s="1"/>
  <c r="C48" i="27"/>
  <c r="C47" i="27"/>
  <c r="C46" i="27"/>
  <c r="C45" i="27"/>
  <c r="C44" i="27"/>
  <c r="C43" i="27"/>
  <c r="C42" i="27"/>
  <c r="C33" i="27"/>
  <c r="D10" i="27"/>
  <c r="D7" i="27"/>
  <c r="D6" i="27"/>
  <c r="C119" i="26"/>
  <c r="C118" i="26"/>
  <c r="C117" i="26"/>
  <c r="C96" i="26"/>
  <c r="C95" i="26"/>
  <c r="C94" i="26"/>
  <c r="C93" i="26"/>
  <c r="C92" i="26"/>
  <c r="D58" i="26"/>
  <c r="C49" i="26"/>
  <c r="C77" i="26" s="1"/>
  <c r="C48" i="26"/>
  <c r="C47" i="26"/>
  <c r="C46" i="26"/>
  <c r="C45" i="26"/>
  <c r="C44" i="26"/>
  <c r="C43" i="26"/>
  <c r="C42" i="26"/>
  <c r="C33" i="26"/>
  <c r="D10" i="26"/>
  <c r="D7" i="26"/>
  <c r="D6" i="26"/>
  <c r="C118" i="1"/>
  <c r="C119" i="1"/>
  <c r="C117" i="1"/>
  <c r="C72" i="25"/>
  <c r="C67" i="25"/>
  <c r="C59" i="25"/>
  <c r="C93" i="1"/>
  <c r="C94" i="1"/>
  <c r="C95" i="1"/>
  <c r="C96" i="1"/>
  <c r="C92" i="1"/>
  <c r="D99" i="46" l="1"/>
  <c r="D103" i="46" s="1"/>
  <c r="D104" i="46" s="1"/>
  <c r="D129" i="46" s="1"/>
  <c r="C99" i="45"/>
  <c r="C103" i="45" s="1"/>
  <c r="D34" i="45"/>
  <c r="D35" i="46"/>
  <c r="D68" i="46" s="1"/>
  <c r="D71" i="46" s="1"/>
  <c r="D127" i="46" s="1"/>
  <c r="D82" i="46"/>
  <c r="D128" i="46" s="1"/>
  <c r="C82" i="45"/>
  <c r="C82" i="46"/>
  <c r="C114" i="45"/>
  <c r="C114" i="46"/>
  <c r="D82" i="45"/>
  <c r="D128" i="45" s="1"/>
  <c r="C115" i="45"/>
  <c r="C115" i="46"/>
  <c r="D33" i="45"/>
  <c r="D35" i="45" s="1"/>
  <c r="D68" i="45" s="1"/>
  <c r="D97" i="45"/>
  <c r="D99" i="45" s="1"/>
  <c r="D103" i="45" s="1"/>
  <c r="D104" i="45" s="1"/>
  <c r="D129" i="45" s="1"/>
  <c r="D50" i="45"/>
  <c r="D69" i="45" s="1"/>
  <c r="C114" i="1"/>
  <c r="C116" i="31"/>
  <c r="C116" i="29"/>
  <c r="C50" i="29"/>
  <c r="C81" i="29" s="1"/>
  <c r="C50" i="28"/>
  <c r="C34" i="28" s="1"/>
  <c r="C35" i="28" s="1"/>
  <c r="C68" i="28" s="1"/>
  <c r="C115" i="26"/>
  <c r="C97" i="26"/>
  <c r="C115" i="27"/>
  <c r="C115" i="31"/>
  <c r="C50" i="26"/>
  <c r="C78" i="26" s="1"/>
  <c r="D78" i="26" s="1"/>
  <c r="C97" i="27"/>
  <c r="C97" i="29"/>
  <c r="C97" i="30"/>
  <c r="C97" i="31"/>
  <c r="C50" i="27"/>
  <c r="C78" i="27" s="1"/>
  <c r="D78" i="27" s="1"/>
  <c r="C97" i="28"/>
  <c r="C50" i="30"/>
  <c r="C78" i="30" s="1"/>
  <c r="D78" i="30" s="1"/>
  <c r="C50" i="31"/>
  <c r="C81" i="31" s="1"/>
  <c r="D81" i="31" s="1"/>
  <c r="C116" i="26"/>
  <c r="C116" i="27"/>
  <c r="C116" i="28"/>
  <c r="C116" i="30"/>
  <c r="C115" i="30"/>
  <c r="C115" i="1"/>
  <c r="C115" i="28"/>
  <c r="C115" i="29"/>
  <c r="C114" i="26"/>
  <c r="C114" i="30"/>
  <c r="C114" i="27"/>
  <c r="C114" i="31"/>
  <c r="C114" i="28"/>
  <c r="C114" i="29"/>
  <c r="D57" i="31"/>
  <c r="C63" i="31" s="1"/>
  <c r="D70" i="31" s="1"/>
  <c r="D57" i="30"/>
  <c r="C63" i="30" s="1"/>
  <c r="D70" i="30" s="1"/>
  <c r="D57" i="29"/>
  <c r="C63" i="29" s="1"/>
  <c r="D70" i="29" s="1"/>
  <c r="D57" i="28"/>
  <c r="C63" i="28" s="1"/>
  <c r="D70" i="28" s="1"/>
  <c r="D57" i="27"/>
  <c r="C63" i="27" s="1"/>
  <c r="D70" i="27" s="1"/>
  <c r="D57" i="26"/>
  <c r="C63" i="26" s="1"/>
  <c r="D70" i="26" s="1"/>
  <c r="D79" i="31"/>
  <c r="D95" i="31"/>
  <c r="D92" i="31"/>
  <c r="D94" i="31"/>
  <c r="D77" i="31"/>
  <c r="D47" i="31"/>
  <c r="D43" i="31"/>
  <c r="D96" i="31"/>
  <c r="D49" i="31"/>
  <c r="D45" i="31"/>
  <c r="D91" i="31"/>
  <c r="D93" i="31"/>
  <c r="D76" i="31"/>
  <c r="D46" i="31"/>
  <c r="D42" i="31"/>
  <c r="D32" i="31"/>
  <c r="D126" i="31"/>
  <c r="D31" i="31"/>
  <c r="D48" i="31"/>
  <c r="D44" i="31"/>
  <c r="D95" i="30"/>
  <c r="D44" i="30"/>
  <c r="D94" i="30"/>
  <c r="D77" i="30"/>
  <c r="D47" i="30"/>
  <c r="D43" i="30"/>
  <c r="D93" i="30"/>
  <c r="D76" i="30"/>
  <c r="D46" i="30"/>
  <c r="D42" i="30"/>
  <c r="D32" i="30"/>
  <c r="D126" i="30"/>
  <c r="D31" i="30"/>
  <c r="D96" i="30"/>
  <c r="D92" i="30"/>
  <c r="D49" i="30"/>
  <c r="D45" i="30"/>
  <c r="D79" i="30"/>
  <c r="D91" i="30"/>
  <c r="D48" i="30"/>
  <c r="D95" i="29"/>
  <c r="D91" i="29"/>
  <c r="D48" i="29"/>
  <c r="D44" i="29"/>
  <c r="D94" i="29"/>
  <c r="D77" i="29"/>
  <c r="D47" i="29"/>
  <c r="D43" i="29"/>
  <c r="D49" i="29"/>
  <c r="D79" i="29"/>
  <c r="D93" i="29"/>
  <c r="D76" i="29"/>
  <c r="D46" i="29"/>
  <c r="D42" i="29"/>
  <c r="D32" i="29"/>
  <c r="D126" i="29"/>
  <c r="D31" i="29"/>
  <c r="D96" i="29"/>
  <c r="D92" i="29"/>
  <c r="D45" i="29"/>
  <c r="D92" i="28"/>
  <c r="D49" i="28"/>
  <c r="D45" i="28"/>
  <c r="D48" i="28"/>
  <c r="D44" i="28"/>
  <c r="D94" i="28"/>
  <c r="D77" i="28"/>
  <c r="D47" i="28"/>
  <c r="D43" i="28"/>
  <c r="D31" i="28"/>
  <c r="D96" i="28"/>
  <c r="D79" i="28"/>
  <c r="D93" i="28"/>
  <c r="D76" i="28"/>
  <c r="D46" i="28"/>
  <c r="D42" i="28"/>
  <c r="D32" i="28"/>
  <c r="D126" i="28"/>
  <c r="D95" i="28"/>
  <c r="D91" i="28"/>
  <c r="D95" i="27"/>
  <c r="D94" i="27"/>
  <c r="D77" i="27"/>
  <c r="D47" i="27"/>
  <c r="D43" i="27"/>
  <c r="D96" i="27"/>
  <c r="D49" i="27"/>
  <c r="D45" i="27"/>
  <c r="D93" i="27"/>
  <c r="D76" i="27"/>
  <c r="D46" i="27"/>
  <c r="D42" i="27"/>
  <c r="D32" i="27"/>
  <c r="D126" i="27"/>
  <c r="D31" i="27"/>
  <c r="D92" i="27"/>
  <c r="D79" i="27"/>
  <c r="D91" i="27"/>
  <c r="D48" i="27"/>
  <c r="D44" i="27"/>
  <c r="D95" i="26"/>
  <c r="D94" i="26"/>
  <c r="D77" i="26"/>
  <c r="D47" i="26"/>
  <c r="D43" i="26"/>
  <c r="D31" i="26"/>
  <c r="D96" i="26"/>
  <c r="D92" i="26"/>
  <c r="D49" i="26"/>
  <c r="D45" i="26"/>
  <c r="D93" i="26"/>
  <c r="D76" i="26"/>
  <c r="D46" i="26"/>
  <c r="D42" i="26"/>
  <c r="D32" i="26"/>
  <c r="D126" i="26"/>
  <c r="D79" i="26"/>
  <c r="D91" i="26"/>
  <c r="D48" i="26"/>
  <c r="D44" i="26"/>
  <c r="C69" i="27" l="1"/>
  <c r="D131" i="46"/>
  <c r="D114" i="46"/>
  <c r="D115" i="46" s="1"/>
  <c r="D71" i="45"/>
  <c r="C34" i="29"/>
  <c r="C35" i="29" s="1"/>
  <c r="C68" i="29" s="1"/>
  <c r="C78" i="29"/>
  <c r="D78" i="29" s="1"/>
  <c r="C69" i="29"/>
  <c r="C34" i="26"/>
  <c r="C35" i="26" s="1"/>
  <c r="C68" i="26" s="1"/>
  <c r="C81" i="26"/>
  <c r="D81" i="26" s="1"/>
  <c r="C80" i="28"/>
  <c r="D80" i="28" s="1"/>
  <c r="C69" i="30"/>
  <c r="C69" i="31"/>
  <c r="C78" i="31"/>
  <c r="D78" i="31" s="1"/>
  <c r="C80" i="29"/>
  <c r="D80" i="29" s="1"/>
  <c r="C98" i="29"/>
  <c r="D98" i="29" s="1"/>
  <c r="C98" i="26"/>
  <c r="D98" i="26" s="1"/>
  <c r="C98" i="30"/>
  <c r="D98" i="30" s="1"/>
  <c r="C81" i="30"/>
  <c r="D81" i="30" s="1"/>
  <c r="C80" i="27"/>
  <c r="D80" i="27" s="1"/>
  <c r="C80" i="30"/>
  <c r="D80" i="30" s="1"/>
  <c r="C98" i="27"/>
  <c r="D98" i="27" s="1"/>
  <c r="C34" i="30"/>
  <c r="C35" i="30" s="1"/>
  <c r="C68" i="30" s="1"/>
  <c r="C34" i="27"/>
  <c r="C35" i="27" s="1"/>
  <c r="C68" i="27" s="1"/>
  <c r="C81" i="27"/>
  <c r="D81" i="27" s="1"/>
  <c r="C81" i="28"/>
  <c r="D81" i="28" s="1"/>
  <c r="C98" i="28"/>
  <c r="D98" i="28" s="1"/>
  <c r="C69" i="28"/>
  <c r="C78" i="28"/>
  <c r="D78" i="28" s="1"/>
  <c r="C80" i="31"/>
  <c r="D81" i="29"/>
  <c r="C98" i="31"/>
  <c r="C69" i="26"/>
  <c r="C80" i="26"/>
  <c r="D34" i="28"/>
  <c r="C34" i="31"/>
  <c r="D33" i="30"/>
  <c r="D50" i="28"/>
  <c r="D69" i="28" s="1"/>
  <c r="D33" i="27"/>
  <c r="D50" i="31"/>
  <c r="D69" i="31" s="1"/>
  <c r="D33" i="31"/>
  <c r="D97" i="31"/>
  <c r="D50" i="30"/>
  <c r="D69" i="30" s="1"/>
  <c r="D97" i="30"/>
  <c r="D50" i="29"/>
  <c r="D69" i="29" s="1"/>
  <c r="D97" i="29"/>
  <c r="D33" i="29"/>
  <c r="D97" i="28"/>
  <c r="D33" i="28"/>
  <c r="D97" i="27"/>
  <c r="D50" i="27"/>
  <c r="D69" i="27" s="1"/>
  <c r="D50" i="26"/>
  <c r="D69" i="26" s="1"/>
  <c r="D33" i="26"/>
  <c r="D97" i="26"/>
  <c r="D118" i="46" l="1"/>
  <c r="D117" i="46"/>
  <c r="D119" i="46"/>
  <c r="D116" i="46"/>
  <c r="D120" i="46" s="1"/>
  <c r="D132" i="46" s="1"/>
  <c r="D133" i="46" s="1"/>
  <c r="D127" i="45"/>
  <c r="D131" i="45" s="1"/>
  <c r="D114" i="45"/>
  <c r="D115" i="45" s="1"/>
  <c r="D34" i="26"/>
  <c r="D35" i="26" s="1"/>
  <c r="D68" i="26" s="1"/>
  <c r="D71" i="26" s="1"/>
  <c r="D127" i="26" s="1"/>
  <c r="C82" i="29"/>
  <c r="D34" i="29"/>
  <c r="D35" i="29" s="1"/>
  <c r="D68" i="29" s="1"/>
  <c r="D71" i="29" s="1"/>
  <c r="D99" i="29"/>
  <c r="D103" i="29" s="1"/>
  <c r="D104" i="29" s="1"/>
  <c r="D129" i="29" s="1"/>
  <c r="C99" i="30"/>
  <c r="C103" i="30" s="1"/>
  <c r="D82" i="29"/>
  <c r="D128" i="29" s="1"/>
  <c r="D99" i="30"/>
  <c r="D103" i="30" s="1"/>
  <c r="D104" i="30" s="1"/>
  <c r="D129" i="30" s="1"/>
  <c r="C99" i="29"/>
  <c r="C103" i="29" s="1"/>
  <c r="D34" i="27"/>
  <c r="D35" i="27" s="1"/>
  <c r="D68" i="27" s="1"/>
  <c r="D71" i="27" s="1"/>
  <c r="D127" i="27" s="1"/>
  <c r="C82" i="30"/>
  <c r="C99" i="26"/>
  <c r="C103" i="26" s="1"/>
  <c r="D82" i="27"/>
  <c r="D128" i="27" s="1"/>
  <c r="D82" i="30"/>
  <c r="D128" i="30" s="1"/>
  <c r="D82" i="28"/>
  <c r="D128" i="28" s="1"/>
  <c r="D34" i="30"/>
  <c r="D35" i="30" s="1"/>
  <c r="D68" i="30" s="1"/>
  <c r="D71" i="30" s="1"/>
  <c r="D99" i="26"/>
  <c r="D103" i="26" s="1"/>
  <c r="D104" i="26" s="1"/>
  <c r="D129" i="26" s="1"/>
  <c r="C99" i="27"/>
  <c r="C103" i="27" s="1"/>
  <c r="D99" i="27"/>
  <c r="D103" i="27" s="1"/>
  <c r="D104" i="27" s="1"/>
  <c r="D129" i="27" s="1"/>
  <c r="C82" i="27"/>
  <c r="C99" i="28"/>
  <c r="C103" i="28" s="1"/>
  <c r="D99" i="28"/>
  <c r="D103" i="28" s="1"/>
  <c r="D104" i="28" s="1"/>
  <c r="D129" i="28" s="1"/>
  <c r="C82" i="28"/>
  <c r="C35" i="31"/>
  <c r="C68" i="31" s="1"/>
  <c r="D34" i="31"/>
  <c r="D35" i="31" s="1"/>
  <c r="D68" i="31" s="1"/>
  <c r="D71" i="31" s="1"/>
  <c r="D35" i="28"/>
  <c r="D68" i="28" s="1"/>
  <c r="D71" i="28" s="1"/>
  <c r="D127" i="28" s="1"/>
  <c r="C82" i="31"/>
  <c r="D80" i="31"/>
  <c r="D82" i="31" s="1"/>
  <c r="D128" i="31" s="1"/>
  <c r="C82" i="26"/>
  <c r="D80" i="26"/>
  <c r="D82" i="26" s="1"/>
  <c r="D128" i="26" s="1"/>
  <c r="D98" i="31"/>
  <c r="D99" i="31" s="1"/>
  <c r="D103" i="31" s="1"/>
  <c r="D104" i="31" s="1"/>
  <c r="D129" i="31" s="1"/>
  <c r="C99" i="31"/>
  <c r="C103" i="31" s="1"/>
  <c r="D119" i="45" l="1"/>
  <c r="D118" i="45"/>
  <c r="D117" i="45"/>
  <c r="D116" i="45"/>
  <c r="D120" i="45" s="1"/>
  <c r="D132" i="45" s="1"/>
  <c r="D133" i="45" s="1"/>
  <c r="D127" i="31"/>
  <c r="D127" i="30"/>
  <c r="D127" i="29"/>
  <c r="C43" i="1" l="1"/>
  <c r="C44" i="1"/>
  <c r="C45" i="1"/>
  <c r="C46" i="1"/>
  <c r="C47" i="1"/>
  <c r="C48" i="1"/>
  <c r="C49" i="1"/>
  <c r="C42" i="1"/>
  <c r="C40" i="25"/>
  <c r="D16" i="1"/>
  <c r="D23" i="1" s="1"/>
  <c r="D15" i="1"/>
  <c r="D17" i="1"/>
  <c r="D7" i="1"/>
  <c r="D10" i="1"/>
  <c r="D6" i="1"/>
  <c r="D25" i="1" l="1"/>
  <c r="D46" i="1" s="1"/>
  <c r="C116" i="1"/>
  <c r="C33" i="1"/>
  <c r="C50" i="1"/>
  <c r="C81" i="1" s="1"/>
  <c r="D58" i="1"/>
  <c r="C77" i="1"/>
  <c r="D57" i="1"/>
  <c r="C97" i="1"/>
  <c r="C78" i="1" l="1"/>
  <c r="D78" i="1" s="1"/>
  <c r="D45" i="1"/>
  <c r="C98" i="1"/>
  <c r="D98" i="1" s="1"/>
  <c r="C34" i="1"/>
  <c r="D34" i="1" s="1"/>
  <c r="C69" i="1"/>
  <c r="C80" i="1"/>
  <c r="D80" i="1" s="1"/>
  <c r="D94" i="1"/>
  <c r="C63" i="1"/>
  <c r="D70" i="1" s="1"/>
  <c r="D42" i="1"/>
  <c r="D96" i="1"/>
  <c r="D76" i="1"/>
  <c r="D81" i="1"/>
  <c r="D91" i="1"/>
  <c r="D43" i="1"/>
  <c r="D79" i="1"/>
  <c r="D44" i="1"/>
  <c r="D93" i="1"/>
  <c r="D31" i="1"/>
  <c r="D48" i="1"/>
  <c r="D95" i="1"/>
  <c r="D32" i="1"/>
  <c r="D77" i="1"/>
  <c r="D49" i="1"/>
  <c r="D92" i="1"/>
  <c r="D126" i="1"/>
  <c r="D47" i="1"/>
  <c r="D130" i="1" l="1"/>
  <c r="C35" i="1"/>
  <c r="C82" i="1"/>
  <c r="C99" i="1"/>
  <c r="C103" i="1" s="1"/>
  <c r="D33" i="1"/>
  <c r="D35" i="1" s="1"/>
  <c r="D68" i="1" s="1"/>
  <c r="D97" i="1"/>
  <c r="D99" i="1" s="1"/>
  <c r="D103" i="1" s="1"/>
  <c r="D104" i="1" s="1"/>
  <c r="D129" i="1" s="1"/>
  <c r="D82" i="1"/>
  <c r="D128" i="1" s="1"/>
  <c r="D50" i="1"/>
  <c r="D69" i="1" s="1"/>
  <c r="C68" i="1" l="1"/>
  <c r="D130" i="29"/>
  <c r="D131" i="29" s="1"/>
  <c r="D114" i="29"/>
  <c r="D115" i="29" s="1"/>
  <c r="D130" i="30"/>
  <c r="D131" i="30" s="1"/>
  <c r="D114" i="30"/>
  <c r="D115" i="30" s="1"/>
  <c r="D130" i="26"/>
  <c r="D131" i="26" s="1"/>
  <c r="D114" i="26"/>
  <c r="D115" i="26" s="1"/>
  <c r="D130" i="27"/>
  <c r="D131" i="27" s="1"/>
  <c r="D114" i="27"/>
  <c r="D115" i="27" s="1"/>
  <c r="D130" i="31"/>
  <c r="D131" i="31" s="1"/>
  <c r="D114" i="31"/>
  <c r="D115" i="31" s="1"/>
  <c r="D130" i="28"/>
  <c r="D131" i="28" s="1"/>
  <c r="D114" i="28"/>
  <c r="D115" i="28" s="1"/>
  <c r="D71" i="1"/>
  <c r="D127" i="1" s="1"/>
  <c r="D131" i="1" s="1"/>
  <c r="D118" i="31" l="1"/>
  <c r="D118" i="27"/>
  <c r="D119" i="26"/>
  <c r="D119" i="27"/>
  <c r="D116" i="27"/>
  <c r="D120" i="27" s="1"/>
  <c r="D132" i="27" s="1"/>
  <c r="D133" i="27" s="1"/>
  <c r="D117" i="27"/>
  <c r="D118" i="29"/>
  <c r="D116" i="29"/>
  <c r="D120" i="29" s="1"/>
  <c r="D132" i="29" s="1"/>
  <c r="D133" i="29" s="1"/>
  <c r="D119" i="29"/>
  <c r="D117" i="29"/>
  <c r="D118" i="26"/>
  <c r="D117" i="26"/>
  <c r="D116" i="26"/>
  <c r="D120" i="26" s="1"/>
  <c r="D132" i="26" s="1"/>
  <c r="D133" i="26" s="1"/>
  <c r="D117" i="28"/>
  <c r="D119" i="28"/>
  <c r="D118" i="28"/>
  <c r="D116" i="28"/>
  <c r="D120" i="28" s="1"/>
  <c r="D132" i="28" s="1"/>
  <c r="D133" i="28" s="1"/>
  <c r="D118" i="30"/>
  <c r="D119" i="30"/>
  <c r="D117" i="30"/>
  <c r="D116" i="30"/>
  <c r="D120" i="30" s="1"/>
  <c r="D132" i="30" s="1"/>
  <c r="D133" i="30" s="1"/>
  <c r="D119" i="31"/>
  <c r="D117" i="31"/>
  <c r="D116" i="31"/>
  <c r="D120" i="31" s="1"/>
  <c r="D132" i="31" s="1"/>
  <c r="D133" i="31" s="1"/>
  <c r="D114" i="1"/>
  <c r="D115" i="1" s="1"/>
  <c r="D118" i="1" l="1"/>
  <c r="D116" i="1"/>
  <c r="D120" i="1" s="1"/>
  <c r="D132" i="1" s="1"/>
  <c r="D133" i="1" s="1"/>
  <c r="D117" i="1"/>
  <c r="D119" i="1"/>
  <c r="G23" i="5" l="1"/>
  <c r="H23" i="5"/>
  <c r="F23" i="5"/>
</calcChain>
</file>

<file path=xl/sharedStrings.xml><?xml version="1.0" encoding="utf-8"?>
<sst xmlns="http://schemas.openxmlformats.org/spreadsheetml/2006/main" count="2140" uniqueCount="224">
  <si>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</si>
  <si>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</si>
  <si>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</si>
  <si>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</si>
  <si>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</si>
  <si>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</si>
  <si>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</si>
  <si>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</si>
  <si>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</si>
  <si>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</si>
  <si>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</si>
  <si>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</si>
  <si>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</si>
  <si>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</si>
  <si>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</si>
  <si>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</si>
  <si>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</si>
  <si>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</si>
  <si>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</si>
  <si>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</si>
  <si>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</si>
  <si>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</si>
  <si>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</si>
  <si>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</si>
  <si>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</si>
  <si>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</si>
  <si>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</si>
  <si>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</si>
  <si>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</si>
  <si>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</si>
  <si>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</si>
  <si>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</si>
  <si>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</si>
  <si>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</si>
  <si>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</si>
  <si>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</si>
  <si>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</si>
  <si>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</si>
  <si>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</si>
  <si>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</si>
  <si>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</si>
  <si>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</si>
  <si>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</si>
  <si>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</si>
  <si>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</si>
  <si>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</si>
  <si>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</si>
  <si>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</si>
  <si>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</si>
  <si>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</si>
  <si>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</si>
  <si>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</si>
  <si>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</si>
  <si>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</si>
  <si>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</si>
  <si>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</si>
  <si>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</si>
  <si>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</si>
  <si>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</si>
  <si>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</si>
  <si>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</si>
  <si>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</si>
  <si>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</si>
  <si>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</si>
  <si>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</si>
  <si>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</si>
  <si>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</si>
  <si>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</si>
  <si>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</si>
  <si>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</si>
  <si>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</si>
  <si>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</si>
  <si>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</si>
  <si>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</si>
  <si>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</si>
  <si>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</si>
  <si>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</si>
  <si>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</si>
  <si>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</si>
  <si>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</si>
  <si>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</si>
  <si>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</si>
  <si>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</si>
  <si>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</si>
  <si>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</si>
  <si>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</si>
  <si>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</si>
  <si>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</si>
  <si>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</si>
  <si>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</si>
  <si>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</si>
  <si>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</si>
  <si>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</si>
  <si>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</si>
  <si>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</si>
  <si>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</si>
  <si>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</si>
  <si>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</si>
  <si>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</si>
  <si>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</si>
  <si>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</si>
  <si>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</si>
  <si>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</si>
  <si>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</si>
  <si>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</si>
  <si>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</si>
  <si>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</si>
  <si>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</si>
  <si>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</si>
  <si>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</si>
  <si>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</si>
  <si>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</si>
  <si>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</si>
  <si>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</si>
  <si>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</si>
  <si>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</si>
  <si>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</si>
  <si>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</si>
  <si>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</si>
  <si>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</si>
  <si>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</si>
  <si>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</si>
  <si>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</si>
  <si>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</si>
  <si>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Brasília/DF</t>
  </si>
  <si>
    <t>QUADRO RESUMO</t>
  </si>
  <si>
    <t>QTD POSTOS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</si>
  <si>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</si>
  <si>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</si>
  <si>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</si>
  <si>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</si>
  <si>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</si>
  <si>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</si>
  <si>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</si>
  <si>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</si>
  <si>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</si>
  <si>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</si>
  <si>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</si>
  <si>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t>LOGOTIPO</t>
  </si>
  <si>
    <t>RAZÃO SOCIAL:</t>
  </si>
  <si>
    <t>CNPJ:</t>
  </si>
  <si>
    <t>ENDEREÇO:</t>
  </si>
  <si>
    <t>FONE:</t>
  </si>
  <si>
    <t xml:space="preserve">Nº Processo </t>
  </si>
  <si>
    <t>MÃO DE OBRA</t>
  </si>
  <si>
    <t>SEQ</t>
  </si>
  <si>
    <t>PROFISSIONAL</t>
  </si>
  <si>
    <t>Salário Mensal</t>
  </si>
  <si>
    <t>Percentual</t>
  </si>
  <si>
    <t>SENAI - SENAC</t>
  </si>
  <si>
    <t>TOTAL</t>
  </si>
  <si>
    <t>COMPONENTES DO BDI</t>
  </si>
  <si>
    <t>Administração Central</t>
  </si>
  <si>
    <t>Riscos</t>
  </si>
  <si>
    <t>Seguros</t>
  </si>
  <si>
    <t>Garantias</t>
  </si>
  <si>
    <t>Despesas Financeiras</t>
  </si>
  <si>
    <t>TRIBUTOS</t>
  </si>
  <si>
    <t>TOTAL (Sobre o Faturamento)</t>
  </si>
  <si>
    <t>LUCRO</t>
  </si>
  <si>
    <t>Apoio Técnico Especializado</t>
  </si>
  <si>
    <t>DADOS GERAIS</t>
  </si>
  <si>
    <t>CBO</t>
  </si>
  <si>
    <t>BENEFÍCIOS MENSAIS E DIÁRIOS</t>
  </si>
  <si>
    <t>CUSTOS COM SUBSTITUIÇÃO NAS AUSÊNCIAS LEGAIS</t>
  </si>
  <si>
    <t>CUSTOS INDIRETOS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</si>
  <si>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</t>
    </r>
  </si>
  <si>
    <t>VALOR TOTAL</t>
  </si>
  <si>
    <t>VALOR ANUAL</t>
  </si>
  <si>
    <t>[E] = [C] X 30</t>
  </si>
  <si>
    <t>2142-05</t>
  </si>
  <si>
    <t>VALOR TOTAL DA PROPOSTA</t>
  </si>
  <si>
    <t>VALOR MENSAL</t>
  </si>
  <si>
    <t>OBS: O valor a ser inserido no COMPRASNET é o global para o período de 30 (trinta) meses</t>
  </si>
  <si>
    <t>VALOR MENSAL POR POSTO</t>
  </si>
  <si>
    <t>ENCARGOS SOCIAIS</t>
  </si>
  <si>
    <t>2) Após o preenchimento completo da aba "Parâmetros", o valor global da proposta será automaticamente calculado na aba "VALOR GLOBAL"</t>
  </si>
  <si>
    <t>4) Conforme item 20 do Edital, os valores destinados ao pagamento das férias, décimo terceiro salário e verbas rescisórias dos empregados da CONTRATADA que participarem da execução dos serviços contratados serão depositados pela ANTT em conta vinculada específica, aberta em nome da CONTRATADA, e com movimentação autorizada pela ANTT, nos termos do Decreto nº 9.507/2018 e IN SEGES/MP nº 05/2017</t>
  </si>
  <si>
    <r>
      <t xml:space="preserve">5) A CONTRATADA deverá realizar o pagamento dos salários e demais benefícios aos profissionais alocados na execução dos serviços em conformidade com o Contrato Administrativo, observando todas as obrigações previstas na Convenção Coletiva de Trabalho e legislação trabalhista, </t>
    </r>
    <r>
      <rPr>
        <b/>
        <sz val="11"/>
        <color theme="1"/>
        <rFont val="Calibri"/>
        <family val="2"/>
        <scheme val="minor"/>
      </rPr>
      <t>em especial a Consolidação das Leis Trabalhistas</t>
    </r>
  </si>
  <si>
    <t>6) A ANTT fiscalizará o cumprimento das obrigações trabalhistas e sociais, conforme estabelecido no item 14 do Termo de Referência, nexo I do Edital</t>
  </si>
  <si>
    <t>9) Nos termos do PARECER N.º 15/2014/CPLC/DEPCONSU/PGF/AGU, não será admitida a inclusão de benefícios que onerem apenas o tomador de serviços</t>
  </si>
  <si>
    <t>10) O valor referente a  tributos é obtido aplicando-se percentual sobre o valor do faturamento</t>
  </si>
  <si>
    <t>11) As alíquotas de tributos cotadas pelo licitante não podem ser superiores aos limites estabelecidos na legislação tributária</t>
  </si>
  <si>
    <t>12) Os tributos considerados de natureza direta e personalística, como o Imposto de Renda de Pessoa Jurídica - IRPJ e a Contribuição Sobre o Lucro Líquido - CSLL, não deverão ser incluídos no BDI</t>
  </si>
  <si>
    <t>13) As licitantes sujeitas ao regime de tributação de incidência não-cumulativa de PIS e COFINS devem apresentar demonstrativo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</si>
  <si>
    <t>1) Ressalvados os dados de identificação, os licitantes devem preencher apenas os campos marcados em amarelo na aba "Parâmetros", salvo se apresentadas as devidas justificativas para alteração do modelo desta planilha</t>
  </si>
  <si>
    <t>ORIENTAÇÕES GERAIS PARA ELABORAÇÃO DA PLANILHA DE CUSTOS E FORMAÇÃO DE PREÇOS E APRESENTAÇÃO DA PROPOSTA DE PREÇOS</t>
  </si>
  <si>
    <t>14) Conforme estabelecido no Termo de Referência, Anexo I do Edital, será realizada, pela ANTT, a retenção da contribuição previdenciária no valor de 11% (onze por cento) sobre o valor da fatura, bem como dos tributos incidentes sobre a contratação, na forma da legislação aplicável</t>
  </si>
  <si>
    <t>15) O valor a ser inserido no COMPRASNET é o global para o período de 30 (trinta) meses</t>
  </si>
  <si>
    <r>
      <t xml:space="preserve">7) Conforme estabelecido no Edital e seus anexos, o regime de execução do objeto da presente licitação </t>
    </r>
    <r>
      <rPr>
        <b/>
        <sz val="11"/>
        <color theme="1"/>
        <rFont val="Calibri"/>
        <family val="2"/>
        <scheme val="minor"/>
      </rPr>
      <t>NÃO PERMITE a contratação dos profissionais que serão alocados na execução dos serviços por meio de contratos de prestação de serviços (pejotização)</t>
    </r>
  </si>
  <si>
    <t>Coordenador Geral</t>
  </si>
  <si>
    <t>Engenheiro de Projetos Sênior</t>
  </si>
  <si>
    <t>Engenheiro de Projetos Pleno</t>
  </si>
  <si>
    <t>Bacharel em Direito Sênior</t>
  </si>
  <si>
    <t>Economista Sênior</t>
  </si>
  <si>
    <t>Contador Sênior</t>
  </si>
  <si>
    <t>Assistente Administrativo Sênior</t>
  </si>
  <si>
    <t>Assistente Administrativo Júnior</t>
  </si>
  <si>
    <t>Auxiliar Administrativo</t>
  </si>
  <si>
    <t>50500.140297/2022-04</t>
  </si>
  <si>
    <t>OBS2: Observar o quadro salarial previsto no subitem 22.7 do Termo de Referência</t>
  </si>
  <si>
    <t>OBS3: Conforme subitem 6.5 do Edital, deverão ser informados os percentuais efetivos dos tributos</t>
  </si>
  <si>
    <r>
      <t xml:space="preserve">3) Conforme subitem 5.1 do Termo de Referência, Anexo I do Edital, o modelo adotado na presente licitação envolve o </t>
    </r>
    <r>
      <rPr>
        <b/>
        <sz val="11"/>
        <color theme="1"/>
        <rFont val="Calibri"/>
        <family val="2"/>
        <scheme val="minor"/>
      </rPr>
      <t>REGIME DE DEDICAÇÃO EXCLUSIVA DE MÃO DE OBRA</t>
    </r>
  </si>
  <si>
    <t>8) Conforme disposto no Termo de Referência, Anexo I do Edital, os licitantes deverão observar as bases salariais previstas na tabela constante do subitem 22.7 do referido instrumento</t>
  </si>
  <si>
    <t>4101-05</t>
  </si>
  <si>
    <t>2410-20</t>
  </si>
  <si>
    <t>2512-15</t>
  </si>
  <si>
    <t>2522-10</t>
  </si>
  <si>
    <t>4110-10</t>
  </si>
  <si>
    <t>4110-05</t>
  </si>
  <si>
    <t>Nº REGISTRO CCT</t>
  </si>
  <si>
    <t>ANO DA CCT</t>
  </si>
  <si>
    <t>AUXÍLIO CRECHE</t>
  </si>
  <si>
    <t>AUXÍLIO FUNERAL</t>
  </si>
  <si>
    <t>OUTROS (ESPECIFICAR)</t>
  </si>
  <si>
    <t>AUXÍLIO ALIMENTAÇÃO*</t>
  </si>
  <si>
    <t>AUXÍLIO SAÚDE**</t>
  </si>
  <si>
    <t>* Valor unitário por dia</t>
  </si>
  <si>
    <t>** Não será admitida a inclusão de benefícios que onerem apenas o tomador de serviços, nos termos do PARECER N.º 15/2014/CPLC/DEPCONSU/PGF/AGU</t>
  </si>
  <si>
    <t>DATA BASE</t>
  </si>
  <si>
    <t>AUXÍLIO TRANSPORTE*</t>
  </si>
  <si>
    <t>DADOS DA CONVENÇÃO COLETIVA DE TRABALHO</t>
  </si>
  <si>
    <t>OBS1: Após preencher os campos marcados em amarelo, a Planilha de Custos e Formação de Preços será automaticamente preenchida</t>
  </si>
  <si>
    <t>32/2022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</si>
</sst>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&quot;R$ &quot;* #,##0.00_);_(&quot;R$ &quot;* \(#,##0.00\);_(&quot;R$ &quot;* &quot;-&quot;??_);_(@_)"/>
    <numFmt numFmtId="167" formatCode="_(&quot;$&quot;* #,##0.00_);_(&quot;$&quot;* \(#,##0.00\);_(&quot;$&quot;* &quot;-&quot;??_);_(@_)"/>
  </numFmts>
  <fonts count="3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sz val="11"/>
      <color theme="1"/>
      <name val="Ecofont Vera Sans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6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164" fontId="14" fillId="0" borderId="0" applyFont="0" applyFill="0" applyBorder="0" applyAlignment="0" applyProtection="0"/>
  </cellStyleXfs>
  <cellXfs count="176">
    <xf numFmtId="0" fontId="0" fillId="0" borderId="0" xfId="0"/>
    <xf numFmtId="0" fontId="17" fillId="0" borderId="0" xfId="0" applyFont="1"/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44" fontId="5" fillId="3" borderId="1" xfId="1" applyFont="1" applyFill="1" applyBorder="1" applyAlignment="1" applyProtection="1">
      <alignment horizontal="center"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5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10" fillId="3" borderId="4" xfId="0" applyFont="1" applyFill="1" applyBorder="1"/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wrapText="1"/>
      <protection locked="0"/>
    </xf>
    <xf numFmtId="165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3" fontId="23" fillId="3" borderId="1" xfId="0" applyNumberFormat="1" applyFont="1" applyFill="1" applyBorder="1" applyAlignment="1">
      <alignment horizontal="center" vertical="center" wrapText="1"/>
    </xf>
    <xf numFmtId="44" fontId="2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0" fontId="17" fillId="3" borderId="0" xfId="0" applyFont="1" applyFill="1" applyProtection="1">
      <protection locked="0"/>
    </xf>
    <xf numFmtId="44" fontId="17" fillId="3" borderId="1" xfId="1" applyFont="1" applyFill="1" applyBorder="1" applyAlignment="1" applyProtection="1">
      <alignment horizontal="center" wrapText="1"/>
      <protection locked="0"/>
    </xf>
    <xf numFmtId="0" fontId="27" fillId="3" borderId="0" xfId="0" applyFont="1" applyFill="1" applyProtection="1">
      <protection locked="0"/>
    </xf>
    <xf numFmtId="0" fontId="27" fillId="0" borderId="0" xfId="0" applyFont="1"/>
    <xf numFmtId="0" fontId="29" fillId="0" borderId="0" xfId="0" applyFont="1"/>
    <xf numFmtId="0" fontId="29" fillId="7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30" fillId="0" borderId="1" xfId="18" applyFont="1" applyBorder="1" applyAlignment="1">
      <alignment vertical="center"/>
    </xf>
    <xf numFmtId="10" fontId="27" fillId="0" borderId="1" xfId="9" applyNumberFormat="1" applyFont="1" applyBorder="1" applyAlignment="1">
      <alignment horizontal="center" vertical="center"/>
    </xf>
    <xf numFmtId="10" fontId="27" fillId="5" borderId="1" xfId="9" applyNumberFormat="1" applyFont="1" applyFill="1" applyBorder="1" applyAlignment="1">
      <alignment horizontal="center" vertical="center"/>
    </xf>
    <xf numFmtId="10" fontId="29" fillId="8" borderId="1" xfId="0" applyNumberFormat="1" applyFont="1" applyFill="1" applyBorder="1" applyAlignment="1">
      <alignment horizontal="center" vertical="center"/>
    </xf>
    <xf numFmtId="10" fontId="29" fillId="8" borderId="1" xfId="9" applyNumberFormat="1" applyFont="1" applyFill="1" applyBorder="1" applyAlignment="1">
      <alignment horizontal="center" vertical="center"/>
    </xf>
    <xf numFmtId="10" fontId="29" fillId="0" borderId="1" xfId="9" applyNumberFormat="1" applyFont="1" applyBorder="1" applyAlignment="1">
      <alignment horizontal="center" vertical="center"/>
    </xf>
    <xf numFmtId="0" fontId="29" fillId="0" borderId="1" xfId="0" applyFont="1" applyBorder="1"/>
    <xf numFmtId="0" fontId="27" fillId="0" borderId="1" xfId="0" applyFont="1" applyBorder="1"/>
    <xf numFmtId="0" fontId="29" fillId="7" borderId="1" xfId="0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/>
    </xf>
    <xf numFmtId="14" fontId="28" fillId="5" borderId="1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9" fillId="7" borderId="1" xfId="0" applyFont="1" applyFill="1" applyBorder="1" applyAlignment="1">
      <alignment horizontal="center" vertical="center" wrapText="1"/>
    </xf>
    <xf numFmtId="44" fontId="27" fillId="3" borderId="1" xfId="1" applyFont="1" applyFill="1" applyBorder="1" applyAlignment="1">
      <alignment horizontal="center" vertical="center"/>
    </xf>
    <xf numFmtId="0" fontId="17" fillId="3" borderId="1" xfId="0" applyFont="1" applyFill="1" applyBorder="1" applyAlignment="1" applyProtection="1">
      <alignment horizontal="center" vertical="center" wrapText="1"/>
      <protection locked="0"/>
    </xf>
    <xf numFmtId="14" fontId="1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3" borderId="1" xfId="1" applyNumberFormat="1" applyFont="1" applyFill="1" applyBorder="1" applyAlignment="1">
      <alignment horizontal="center" vertical="center"/>
    </xf>
    <xf numFmtId="0" fontId="0" fillId="7" borderId="0" xfId="0" applyFill="1"/>
    <xf numFmtId="0" fontId="2" fillId="3" borderId="4" xfId="0" applyFont="1" applyFill="1" applyBorder="1"/>
    <xf numFmtId="0" fontId="29" fillId="0" borderId="0" xfId="0" applyFont="1" applyAlignment="1">
      <alignment horizontal="center" vertical="center"/>
    </xf>
    <xf numFmtId="4" fontId="29" fillId="0" borderId="0" xfId="0" applyNumberFormat="1" applyFont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27" fillId="5" borderId="1" xfId="0" applyFont="1" applyFill="1" applyBorder="1"/>
    <xf numFmtId="44" fontId="27" fillId="5" borderId="1" xfId="1" applyFont="1" applyFill="1" applyBorder="1"/>
    <xf numFmtId="44" fontId="17" fillId="5" borderId="1" xfId="1" applyFont="1" applyFill="1" applyBorder="1" applyAlignment="1" applyProtection="1">
      <alignment horizontal="center" wrapText="1"/>
      <protection hidden="1"/>
    </xf>
    <xf numFmtId="0" fontId="27" fillId="0" borderId="1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27" fillId="0" borderId="8" xfId="0" applyFont="1" applyBorder="1" applyAlignment="1">
      <alignment horizontal="left"/>
    </xf>
    <xf numFmtId="0" fontId="27" fillId="0" borderId="9" xfId="0" applyFont="1" applyBorder="1" applyAlignment="1">
      <alignment horizontal="left"/>
    </xf>
    <xf numFmtId="0" fontId="27" fillId="0" borderId="7" xfId="0" applyFont="1" applyBorder="1" applyAlignment="1">
      <alignment horizontal="left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7" fillId="0" borderId="1" xfId="0" applyFont="1" applyBorder="1" applyAlignment="1" applyProtection="1">
      <alignment horizontal="left" vertical="center" wrapText="1"/>
      <protection hidden="1"/>
    </xf>
    <xf numFmtId="0" fontId="32" fillId="0" borderId="11" xfId="0" applyFont="1" applyBorder="1" applyAlignment="1">
      <alignment horizontal="left" vertical="center"/>
    </xf>
    <xf numFmtId="0" fontId="32" fillId="0" borderId="3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9" fillId="0" borderId="8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9" fillId="0" borderId="2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44" fontId="17" fillId="3" borderId="8" xfId="1" applyFont="1" applyFill="1" applyBorder="1" applyAlignment="1" applyProtection="1">
      <alignment horizontal="left" vertical="center" wrapText="1"/>
      <protection locked="0"/>
    </xf>
    <xf numFmtId="44" fontId="17" fillId="3" borderId="7" xfId="1" applyFont="1" applyFill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7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8" fillId="0" borderId="10" xfId="0" applyFont="1" applyBorder="1" applyAlignment="1" applyProtection="1">
      <alignment horizontal="center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23" fillId="3" borderId="1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5" fillId="0" borderId="1" xfId="0" applyFont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</cellXfs>
  <cellStyles count="27">
    <cellStyle name="Excel Built-in Normal" xfId="18" xr:uid="{A1A83282-A8CE-4F68-8C99-43FFBA3B58CF}"/>
    <cellStyle name="Moeda" xfId="1" builtinId="4"/>
    <cellStyle name="Moeda 2" xfId="2" xr:uid="{00000000-0005-0000-0000-000001000000}"/>
    <cellStyle name="Moeda 2 2" xfId="25" xr:uid="{D820B96D-1A50-4158-AE07-770FD700C721}"/>
    <cellStyle name="Moeda 2 3" xfId="23" xr:uid="{FA566594-BF63-4EFD-AD2D-011F28FCC191}"/>
    <cellStyle name="Moeda 3" xfId="3" xr:uid="{00000000-0005-0000-0000-000002000000}"/>
    <cellStyle name="Moeda 3 2" xfId="26" xr:uid="{36977AD5-7D65-4A33-9841-FC5C5F121FEF}"/>
    <cellStyle name="Moeda 4" xfId="4" xr:uid="{00000000-0005-0000-0000-000003000000}"/>
    <cellStyle name="Moeda 5" xfId="5" xr:uid="{00000000-0005-0000-0000-000004000000}"/>
    <cellStyle name="Moeda 6" xfId="19" xr:uid="{00D7C1B7-6EE0-4BBB-94FE-3E2489549727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24" xr:uid="{5F99EC47-8D81-4B3C-898B-B03F6502E85F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Porcentagem 3 3" xfId="22" xr:uid="{C1CC617E-73F6-4CE6-AAA4-2AF1AD99539D}"/>
    <cellStyle name="Vírgula 2" xfId="13" xr:uid="{00000000-0005-0000-0000-00000D000000}"/>
    <cellStyle name="Vírgula 2 2" xfId="14" xr:uid="{00000000-0005-0000-0000-00000E000000}"/>
    <cellStyle name="Vírgula 2 3" xfId="20" xr:uid="{08E71F86-1E19-47A1-A41B-98B088F75877}"/>
    <cellStyle name="Vírgula 3" xfId="15" xr:uid="{00000000-0005-0000-0000-00000F000000}"/>
    <cellStyle name="Vírgula 3 2" xfId="21" xr:uid="{A2A44A66-000B-4D03-91E9-C481326142F3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04B55-0BF7-4CDB-85FE-9FAB34B56750}">
  <dimension ref="A1:P33"/>
  <sheetViews>
    <sheetView showGridLines="0" topLeftCell="A7" workbookViewId="0">
      <selection activeCell="C33" sqref="C33"/>
    </sheetView>
  </sheetViews>
  <sheetFormatPr defaultColWidth="0" defaultRowHeight="15" zeroHeight="1"/>
  <cols>
    <col min="1" max="2" width="9.140625" style="94" customWidth="1"/>
    <col min="3" max="14" width="9.140625" customWidth="1"/>
    <col min="15" max="16" width="9.140625" style="94" customWidth="1"/>
    <col min="17" max="16384" width="9.140625" hidden="1"/>
  </cols>
  <sheetData>
    <row r="1" spans="3:14"/>
    <row r="2" spans="3:14" ht="33.75" customHeight="1">
      <c r="C2" s="104" t="s">
        <v>186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3:14"/>
    <row r="4" spans="3:14" ht="28.5" customHeight="1">
      <c r="C4" s="103" t="s">
        <v>185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3:14"/>
    <row r="6" spans="3:14" ht="30.75" customHeight="1">
      <c r="C6" s="103" t="s">
        <v>176</v>
      </c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3:14"/>
    <row r="8" spans="3:14" ht="31.5" customHeight="1">
      <c r="C8" s="103" t="s">
        <v>202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</row>
    <row r="9" spans="3:14"/>
    <row r="10" spans="3:14" ht="62.25" customHeight="1">
      <c r="C10" s="103" t="s">
        <v>177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</row>
    <row r="11" spans="3:14"/>
    <row r="12" spans="3:14" ht="49.5" customHeight="1">
      <c r="C12" s="103" t="s">
        <v>178</v>
      </c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3:14"/>
    <row r="14" spans="3:14" ht="31.5" customHeight="1">
      <c r="C14" s="103" t="s">
        <v>179</v>
      </c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</row>
    <row r="15" spans="3:14"/>
    <row r="16" spans="3:14" ht="47.25" customHeight="1">
      <c r="C16" s="103" t="s">
        <v>189</v>
      </c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</row>
    <row r="17" spans="3:14"/>
    <row r="18" spans="3:14" ht="30" customHeight="1">
      <c r="C18" s="103" t="s">
        <v>203</v>
      </c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3:14"/>
    <row r="20" spans="3:14" ht="30.75" customHeight="1">
      <c r="C20" s="103" t="s">
        <v>180</v>
      </c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3:14"/>
    <row r="22" spans="3:14">
      <c r="C22" s="103" t="s">
        <v>181</v>
      </c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</row>
    <row r="23" spans="3:14"/>
    <row r="24" spans="3:14">
      <c r="C24" s="103" t="s">
        <v>182</v>
      </c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</row>
    <row r="25" spans="3:14"/>
    <row r="26" spans="3:14" ht="30.75" customHeight="1">
      <c r="C26" s="103" t="s">
        <v>183</v>
      </c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</row>
    <row r="27" spans="3:14"/>
    <row r="28" spans="3:14" ht="82.5" customHeight="1">
      <c r="C28" s="103" t="s">
        <v>184</v>
      </c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</row>
    <row r="29" spans="3:14"/>
    <row r="30" spans="3:14" ht="48" customHeight="1">
      <c r="C30" s="103" t="s">
        <v>187</v>
      </c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3:14"/>
    <row r="32" spans="3:14">
      <c r="C32" s="103" t="s">
        <v>188</v>
      </c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/>
  </sheetData>
  <mergeCells count="16">
    <mergeCell ref="C30:N30"/>
    <mergeCell ref="C32:N32"/>
    <mergeCell ref="C24:N24"/>
    <mergeCell ref="C26:N26"/>
    <mergeCell ref="C28:N28"/>
    <mergeCell ref="C22:N22"/>
    <mergeCell ref="C2:N2"/>
    <mergeCell ref="C4:N4"/>
    <mergeCell ref="C6:N6"/>
    <mergeCell ref="C18:N18"/>
    <mergeCell ref="C20:N20"/>
    <mergeCell ref="C8:N8"/>
    <mergeCell ref="C10:N10"/>
    <mergeCell ref="C12:N12"/>
    <mergeCell ref="C14:N14"/>
    <mergeCell ref="C16:N16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C9D83-77C7-4C8E-9DB1-F2EC1FA0B619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2.75">
      <c r="A2" s="127" t="s">
        <v>37</v>
      </c>
      <c r="B2" s="127"/>
      <c r="C2" s="142" t="s">
        <v>199</v>
      </c>
      <c r="D2" s="142"/>
    </row>
    <row r="3" spans="1:4" ht="12.75">
      <c r="A3" s="127" t="s">
        <v>33</v>
      </c>
      <c r="B3" s="127"/>
      <c r="C3" s="143" t="s">
        <v>223</v>
      </c>
      <c r="D3" s="143"/>
    </row>
    <row r="4" spans="1:4"/>
    <row r="5" spans="1:4" ht="12.75">
      <c r="A5" s="9"/>
      <c r="B5" s="9"/>
      <c r="C5" s="9"/>
      <c r="D5" s="9"/>
    </row>
    <row r="6" spans="1:4" ht="12.75">
      <c r="A6" s="5" t="s">
        <v>2</v>
      </c>
      <c r="B6" s="127" t="s">
        <v>34</v>
      </c>
      <c r="C6" s="127"/>
      <c r="D6" s="92" t="str">
        <f>IF(Parâmetros!C11="","",Parâmetros!C11)</f>
        <v/>
      </c>
    </row>
    <row r="7" spans="1:4" ht="12.75">
      <c r="A7" s="5" t="s">
        <v>4</v>
      </c>
      <c r="B7" s="127" t="s">
        <v>35</v>
      </c>
      <c r="C7" s="127"/>
      <c r="D7" s="91" t="str">
        <f>IF(Parâmetros!C12="","",Parâmetros!C12)</f>
        <v>Brasília/DF</v>
      </c>
    </row>
    <row r="8" spans="1:4" ht="12.75">
      <c r="A8" s="5" t="s">
        <v>5</v>
      </c>
      <c r="B8" s="127" t="s">
        <v>78</v>
      </c>
      <c r="C8" s="127"/>
      <c r="D8" s="91" t="str">
        <f>IF(Parâmetros!F25="","",Parâmetros!F25)</f>
        <v/>
      </c>
    </row>
    <row r="9" spans="1:4" ht="12.75">
      <c r="A9" s="5" t="s">
        <v>6</v>
      </c>
      <c r="B9" s="144" t="s">
        <v>47</v>
      </c>
      <c r="C9" s="145"/>
      <c r="D9" s="91" t="str">
        <f>IF(Parâmetros!E25="","",Parâmetros!E25)</f>
        <v/>
      </c>
    </row>
    <row r="10" spans="1:4" ht="12.75">
      <c r="A10" s="5" t="s">
        <v>7</v>
      </c>
      <c r="B10" s="127" t="s">
        <v>36</v>
      </c>
      <c r="C10" s="127"/>
      <c r="D10" s="91">
        <f>IF(Parâmetros!C13="","",Parâmetros!C13)</f>
        <v>30</v>
      </c>
    </row>
    <row r="11" spans="1:4">
      <c r="A11" s="10"/>
      <c r="B11" s="10"/>
      <c r="C11" s="41"/>
      <c r="D11" s="10"/>
    </row>
    <row r="12" spans="1:4" ht="12.75">
      <c r="A12" s="146" t="s">
        <v>38</v>
      </c>
      <c r="B12" s="146"/>
      <c r="C12" s="146"/>
      <c r="D12" s="146"/>
    </row>
    <row r="13" spans="1:4" ht="30" customHeight="1">
      <c r="A13" s="147" t="s">
        <v>39</v>
      </c>
      <c r="B13" s="147"/>
      <c r="C13" s="147"/>
      <c r="D13" s="147"/>
    </row>
    <row r="14" spans="1:4" ht="25.5">
      <c r="A14" s="5">
        <v>1</v>
      </c>
      <c r="B14" s="127" t="s">
        <v>75</v>
      </c>
      <c r="C14" s="127"/>
      <c r="D14" s="85" t="s">
        <v>160</v>
      </c>
    </row>
    <row r="15" spans="1:4" ht="12.75">
      <c r="A15" s="5">
        <v>2</v>
      </c>
      <c r="B15" s="127" t="s">
        <v>76</v>
      </c>
      <c r="C15" s="127"/>
      <c r="D15" s="57" t="str">
        <f>IF(Parâmetros!D24="","",Parâmetros!D24)</f>
        <v>4110-10</v>
      </c>
    </row>
    <row r="16" spans="1:4" ht="12.75">
      <c r="A16" s="5">
        <v>3</v>
      </c>
      <c r="B16" s="127" t="s">
        <v>77</v>
      </c>
      <c r="C16" s="127"/>
      <c r="D16" s="6">
        <f>Parâmetros!C25</f>
        <v>6441.1</v>
      </c>
    </row>
    <row r="17" spans="1:4" ht="26.25" customHeight="1">
      <c r="A17" s="5">
        <v>4</v>
      </c>
      <c r="B17" s="127" t="s">
        <v>40</v>
      </c>
      <c r="C17" s="127"/>
      <c r="D17" s="57" t="str">
        <f>Parâmetros!B25</f>
        <v>Assistente Administrativo Júnior</v>
      </c>
    </row>
    <row r="18" spans="1:4" ht="12.75">
      <c r="A18" s="5">
        <v>5</v>
      </c>
      <c r="B18" s="127" t="s">
        <v>41</v>
      </c>
      <c r="C18" s="127"/>
      <c r="D18" s="92" t="str">
        <f>IF(Parâmetros!G25="","",Parâmetros!G25)</f>
        <v/>
      </c>
    </row>
    <row r="19" spans="1:4" ht="12.75">
      <c r="A19" s="9"/>
      <c r="B19" s="9"/>
      <c r="C19" s="9"/>
      <c r="D19" s="11"/>
    </row>
    <row r="20" spans="1:4" ht="12.75">
      <c r="A20" s="9"/>
      <c r="B20" s="9"/>
      <c r="C20" s="9"/>
      <c r="D20" s="11"/>
    </row>
    <row r="21" spans="1:4" ht="12.75">
      <c r="A21" s="146" t="s">
        <v>42</v>
      </c>
      <c r="B21" s="146"/>
      <c r="C21" s="146"/>
      <c r="D21" s="146"/>
    </row>
    <row r="22" spans="1:4" ht="12.75">
      <c r="A22" s="12">
        <v>1</v>
      </c>
      <c r="B22" s="147" t="s">
        <v>0</v>
      </c>
      <c r="C22" s="147"/>
      <c r="D22" s="12" t="s">
        <v>1</v>
      </c>
    </row>
    <row r="23" spans="1:4" ht="12.75">
      <c r="A23" s="13" t="s">
        <v>2</v>
      </c>
      <c r="B23" s="127" t="s">
        <v>3</v>
      </c>
      <c r="C23" s="127"/>
      <c r="D23" s="69">
        <f>D16</f>
        <v>6441.1</v>
      </c>
    </row>
    <row r="24" spans="1:4" ht="12.75">
      <c r="A24" s="13" t="s">
        <v>4</v>
      </c>
      <c r="B24" s="127" t="s">
        <v>11</v>
      </c>
      <c r="C24" s="127"/>
      <c r="D24" s="69"/>
    </row>
    <row r="25" spans="1:4" ht="15" customHeight="1">
      <c r="A25" s="131" t="s">
        <v>82</v>
      </c>
      <c r="B25" s="132"/>
      <c r="C25" s="133"/>
      <c r="D25" s="14">
        <f>SUM(D23:D24)</f>
        <v>6441.1</v>
      </c>
    </row>
    <row r="26" spans="1:4">
      <c r="A26" s="140" t="s">
        <v>166</v>
      </c>
      <c r="B26" s="141"/>
      <c r="C26" s="141"/>
      <c r="D26" s="141"/>
    </row>
    <row r="27" spans="1:4" ht="12.75">
      <c r="A27" s="125"/>
      <c r="B27" s="126"/>
      <c r="C27" s="126"/>
      <c r="D27" s="126"/>
    </row>
    <row r="28" spans="1:4" ht="15" customHeight="1">
      <c r="A28" s="125" t="s">
        <v>48</v>
      </c>
      <c r="B28" s="126"/>
      <c r="C28" s="126"/>
      <c r="D28" s="126"/>
    </row>
    <row r="29" spans="1:4" ht="15" customHeight="1">
      <c r="A29" s="125" t="s">
        <v>49</v>
      </c>
      <c r="B29" s="126"/>
      <c r="C29" s="126"/>
      <c r="D29" s="126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2.75">
      <c r="A31" s="24" t="s">
        <v>2</v>
      </c>
      <c r="B31" s="25" t="s">
        <v>79</v>
      </c>
      <c r="C31" s="26">
        <v>8.3299999999999999E-2</v>
      </c>
      <c r="D31" s="27">
        <f>C31*D25</f>
        <v>536.54363000000001</v>
      </c>
    </row>
    <row r="32" spans="1:4" ht="25.5">
      <c r="A32" s="24" t="s">
        <v>4</v>
      </c>
      <c r="B32" s="25" t="s">
        <v>80</v>
      </c>
      <c r="C32" s="26">
        <v>2.7799999999999998E-2</v>
      </c>
      <c r="D32" s="27">
        <f>D25*C32</f>
        <v>179.06258</v>
      </c>
    </row>
    <row r="33" spans="1:4" ht="12.75">
      <c r="A33" s="119" t="s">
        <v>112</v>
      </c>
      <c r="B33" s="119"/>
      <c r="C33" s="28">
        <f>SUM(C31:C32)</f>
        <v>0.1111</v>
      </c>
      <c r="D33" s="29">
        <f>SUM(D31:D32)</f>
        <v>715.60621000000003</v>
      </c>
    </row>
    <row r="34" spans="1:4" ht="25.5">
      <c r="A34" s="24" t="s">
        <v>5</v>
      </c>
      <c r="B34" s="25" t="s">
        <v>113</v>
      </c>
      <c r="C34" s="26">
        <f>C33*C50</f>
        <v>3.7551800000000003E-2</v>
      </c>
      <c r="D34" s="27">
        <f>D25*C34</f>
        <v>241.87489898000004</v>
      </c>
    </row>
    <row r="35" spans="1:4" ht="12.75">
      <c r="A35" s="119" t="s">
        <v>81</v>
      </c>
      <c r="B35" s="119"/>
      <c r="C35" s="28">
        <f>SUM(C33:C34)</f>
        <v>0.1486518</v>
      </c>
      <c r="D35" s="29">
        <f>SUM(D33:D34)</f>
        <v>957.48110898000004</v>
      </c>
    </row>
    <row r="36" spans="1:4" ht="53.25" customHeight="1">
      <c r="A36" s="134" t="s">
        <v>83</v>
      </c>
      <c r="B36" s="135"/>
      <c r="C36" s="135"/>
      <c r="D36" s="136"/>
    </row>
    <row r="37" spans="1:4" ht="40.5" customHeight="1">
      <c r="A37" s="137" t="s">
        <v>84</v>
      </c>
      <c r="B37" s="138"/>
      <c r="C37" s="138"/>
      <c r="D37" s="139"/>
    </row>
    <row r="38" spans="1:4" ht="51.75" customHeight="1">
      <c r="A38" s="148" t="s">
        <v>85</v>
      </c>
      <c r="B38" s="149"/>
      <c r="C38" s="149"/>
      <c r="D38" s="150"/>
    </row>
    <row r="39" spans="1:4" ht="15" customHeight="1">
      <c r="A39" s="42"/>
      <c r="B39" s="43"/>
      <c r="C39" s="43"/>
      <c r="D39" s="43"/>
    </row>
    <row r="40" spans="1:4" ht="25.5" customHeight="1">
      <c r="A40" s="128" t="s">
        <v>51</v>
      </c>
      <c r="B40" s="129"/>
      <c r="C40" s="129"/>
      <c r="D40" s="129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2.75">
      <c r="A42" s="17" t="s">
        <v>2</v>
      </c>
      <c r="B42" s="18" t="s">
        <v>16</v>
      </c>
      <c r="C42" s="19">
        <f>Parâmetros!C32</f>
        <v>0.2</v>
      </c>
      <c r="D42" s="20">
        <f>D25*C42</f>
        <v>1288.2200000000003</v>
      </c>
    </row>
    <row r="43" spans="1:4" ht="12.75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161.02750000000003</v>
      </c>
    </row>
    <row r="44" spans="1:4" ht="12.75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2.75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96.616500000000002</v>
      </c>
    </row>
    <row r="46" spans="1:4" ht="12.75">
      <c r="A46" s="17" t="s">
        <v>7</v>
      </c>
      <c r="B46" s="18" t="s">
        <v>54</v>
      </c>
      <c r="C46" s="19">
        <f>Parâmetros!C36</f>
        <v>0.01</v>
      </c>
      <c r="D46" s="20">
        <f>D25*C46</f>
        <v>64.411000000000001</v>
      </c>
    </row>
    <row r="47" spans="1:4" ht="12.75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38.646600000000007</v>
      </c>
    </row>
    <row r="48" spans="1:4" ht="12.75">
      <c r="A48" s="17" t="s">
        <v>9</v>
      </c>
      <c r="B48" s="18" t="s">
        <v>17</v>
      </c>
      <c r="C48" s="19">
        <f>Parâmetros!C38</f>
        <v>2E-3</v>
      </c>
      <c r="D48" s="20">
        <f>D25*C48</f>
        <v>12.882200000000001</v>
      </c>
    </row>
    <row r="49" spans="1:4" ht="12.75">
      <c r="A49" s="17" t="s">
        <v>10</v>
      </c>
      <c r="B49" s="18" t="s">
        <v>19</v>
      </c>
      <c r="C49" s="19">
        <f>Parâmetros!C39</f>
        <v>0.08</v>
      </c>
      <c r="D49" s="20">
        <f>D25*C49</f>
        <v>515.28800000000001</v>
      </c>
    </row>
    <row r="50" spans="1:4" ht="12.75">
      <c r="A50" s="130" t="s">
        <v>90</v>
      </c>
      <c r="B50" s="130"/>
      <c r="C50" s="21">
        <f>SUM(C42:C49)</f>
        <v>0.33800000000000002</v>
      </c>
      <c r="D50" s="22">
        <f>SUM(D42:D49)</f>
        <v>2177.0918000000006</v>
      </c>
    </row>
    <row r="51" spans="1:4" ht="27" customHeight="1">
      <c r="A51" s="134" t="s">
        <v>86</v>
      </c>
      <c r="B51" s="135"/>
      <c r="C51" s="135"/>
      <c r="D51" s="136"/>
    </row>
    <row r="52" spans="1:4" ht="27" customHeight="1">
      <c r="A52" s="137" t="s">
        <v>87</v>
      </c>
      <c r="B52" s="138"/>
      <c r="C52" s="138"/>
      <c r="D52" s="139"/>
    </row>
    <row r="53" spans="1:4" ht="27" customHeight="1">
      <c r="A53" s="148" t="s">
        <v>88</v>
      </c>
      <c r="B53" s="149"/>
      <c r="C53" s="149"/>
      <c r="D53" s="150"/>
    </row>
    <row r="54" spans="1:4" ht="15" customHeight="1">
      <c r="A54" s="43"/>
      <c r="B54" s="43"/>
      <c r="C54" s="43"/>
      <c r="D54" s="43"/>
    </row>
    <row r="55" spans="1:4" ht="15" customHeight="1">
      <c r="A55" s="128" t="s">
        <v>58</v>
      </c>
      <c r="B55" s="129"/>
      <c r="C55" s="129"/>
      <c r="D55" s="129"/>
    </row>
    <row r="56" spans="1:4" ht="25.5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2.75">
      <c r="A57" s="13" t="s">
        <v>2</v>
      </c>
      <c r="B57" s="15" t="s">
        <v>89</v>
      </c>
      <c r="C57" s="69">
        <f>Parâmetros!H25</f>
        <v>0</v>
      </c>
      <c r="D57" s="69">
        <f>IF((C57*22*2)-(D23*6%)&gt;0,(C57*22*2)-(D23*6%),0)</f>
        <v>0</v>
      </c>
    </row>
    <row r="58" spans="1:4" ht="12.75">
      <c r="A58" s="13" t="s">
        <v>4</v>
      </c>
      <c r="B58" s="51" t="s">
        <v>133</v>
      </c>
      <c r="C58" s="69">
        <f>Parâmetros!I25</f>
        <v>0</v>
      </c>
      <c r="D58" s="69">
        <f>C58*22</f>
        <v>0</v>
      </c>
    </row>
    <row r="59" spans="1:4" ht="12.75">
      <c r="A59" s="13" t="s">
        <v>5</v>
      </c>
      <c r="B59" s="52" t="s">
        <v>134</v>
      </c>
      <c r="C59" s="123">
        <f>Parâmetros!J25</f>
        <v>0</v>
      </c>
      <c r="D59" s="124"/>
    </row>
    <row r="60" spans="1:4" ht="12.75">
      <c r="A60" s="13" t="s">
        <v>6</v>
      </c>
      <c r="B60" s="53" t="s">
        <v>135</v>
      </c>
      <c r="C60" s="123">
        <f>Parâmetros!K25</f>
        <v>0</v>
      </c>
      <c r="D60" s="124"/>
    </row>
    <row r="61" spans="1:4" ht="12.75">
      <c r="A61" s="13" t="s">
        <v>7</v>
      </c>
      <c r="B61" s="53" t="s">
        <v>136</v>
      </c>
      <c r="C61" s="123">
        <f>Parâmetros!L25</f>
        <v>0</v>
      </c>
      <c r="D61" s="124"/>
    </row>
    <row r="62" spans="1:4" ht="12.75">
      <c r="A62" s="13" t="s">
        <v>8</v>
      </c>
      <c r="B62" s="53" t="s">
        <v>137</v>
      </c>
      <c r="C62" s="123">
        <f>Parâmetros!M25</f>
        <v>0</v>
      </c>
      <c r="D62" s="124"/>
    </row>
    <row r="63" spans="1:4" ht="12.75">
      <c r="A63" s="2"/>
      <c r="B63" s="3" t="s">
        <v>91</v>
      </c>
      <c r="C63" s="153">
        <f>D57+D58+C59+C60+C61+C62</f>
        <v>0</v>
      </c>
      <c r="D63" s="154"/>
    </row>
    <row r="64" spans="1:4" ht="27" customHeight="1">
      <c r="A64" s="158" t="s">
        <v>132</v>
      </c>
      <c r="B64" s="159"/>
      <c r="C64" s="159"/>
      <c r="D64" s="159"/>
    </row>
    <row r="65" spans="1:4">
      <c r="A65" s="162"/>
      <c r="B65" s="163"/>
      <c r="C65" s="163"/>
      <c r="D65" s="163"/>
    </row>
    <row r="66" spans="1:4" ht="29.25" customHeight="1">
      <c r="A66" s="128" t="s">
        <v>59</v>
      </c>
      <c r="B66" s="129"/>
      <c r="C66" s="129"/>
      <c r="D66" s="129"/>
    </row>
    <row r="67" spans="1:4" ht="25.5">
      <c r="A67" s="23">
        <v>2</v>
      </c>
      <c r="B67" s="23" t="s">
        <v>61</v>
      </c>
      <c r="C67" s="23" t="s">
        <v>15</v>
      </c>
      <c r="D67" s="23" t="s">
        <v>1</v>
      </c>
    </row>
    <row r="68" spans="1:4" ht="25.5">
      <c r="A68" s="30" t="s">
        <v>50</v>
      </c>
      <c r="B68" s="31" t="s">
        <v>56</v>
      </c>
      <c r="C68" s="36">
        <f>C35</f>
        <v>0.1486518</v>
      </c>
      <c r="D68" s="32">
        <f>D35</f>
        <v>957.48110898000004</v>
      </c>
    </row>
    <row r="69" spans="1:4" ht="12.75">
      <c r="A69" s="30" t="s">
        <v>55</v>
      </c>
      <c r="B69" s="31" t="s">
        <v>57</v>
      </c>
      <c r="C69" s="36">
        <f>C50</f>
        <v>0.33800000000000002</v>
      </c>
      <c r="D69" s="32">
        <f>D50</f>
        <v>2177.0918000000006</v>
      </c>
    </row>
    <row r="70" spans="1:4" ht="12.75">
      <c r="A70" s="30" t="s">
        <v>60</v>
      </c>
      <c r="B70" s="31" t="s">
        <v>12</v>
      </c>
      <c r="C70" s="36" t="s">
        <v>62</v>
      </c>
      <c r="D70" s="32">
        <f>C63</f>
        <v>0</v>
      </c>
    </row>
    <row r="71" spans="1:4" ht="12.75">
      <c r="A71" s="119" t="s">
        <v>92</v>
      </c>
      <c r="B71" s="119"/>
      <c r="C71" s="37" t="s">
        <v>62</v>
      </c>
      <c r="D71" s="14">
        <f>SUM(D68:D70)</f>
        <v>3134.5729089800006</v>
      </c>
    </row>
    <row r="72" spans="1:4">
      <c r="A72" s="44"/>
      <c r="B72" s="45"/>
      <c r="C72" s="45"/>
      <c r="D72" s="45"/>
    </row>
    <row r="73" spans="1:4">
      <c r="A73" s="44"/>
      <c r="B73" s="45"/>
      <c r="C73" s="45"/>
      <c r="D73" s="45"/>
    </row>
    <row r="74" spans="1:4" ht="27" customHeight="1">
      <c r="A74" s="128" t="s">
        <v>93</v>
      </c>
      <c r="B74" s="129"/>
      <c r="C74" s="129"/>
      <c r="D74" s="129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2.75">
      <c r="A76" s="30" t="s">
        <v>2</v>
      </c>
      <c r="B76" s="59" t="s">
        <v>22</v>
      </c>
      <c r="C76" s="61">
        <v>4.1999999999999997E-3</v>
      </c>
      <c r="D76" s="6">
        <f t="shared" ref="D76:D81" si="0">D$25*C76</f>
        <v>27.052620000000001</v>
      </c>
    </row>
    <row r="77" spans="1:4" ht="62.25">
      <c r="A77" s="30" t="s">
        <v>4</v>
      </c>
      <c r="B77" s="59" t="s">
        <v>118</v>
      </c>
      <c r="C77" s="61">
        <f>C76*C49</f>
        <v>3.3599999999999998E-4</v>
      </c>
      <c r="D77" s="6">
        <f t="shared" si="0"/>
        <v>2.1642096</v>
      </c>
    </row>
    <row r="78" spans="1:4" ht="62.25">
      <c r="A78" s="30" t="s">
        <v>5</v>
      </c>
      <c r="B78" s="59" t="s">
        <v>119</v>
      </c>
      <c r="C78" s="61">
        <f>40%*C50*C76</f>
        <v>5.6784000000000001E-4</v>
      </c>
      <c r="D78" s="6">
        <f t="shared" si="0"/>
        <v>3.6575142240000003</v>
      </c>
    </row>
    <row r="79" spans="1:4" ht="12.75">
      <c r="A79" s="30" t="s">
        <v>6</v>
      </c>
      <c r="B79" s="59" t="s">
        <v>23</v>
      </c>
      <c r="C79" s="61">
        <v>1.9400000000000001E-2</v>
      </c>
      <c r="D79" s="6">
        <f t="shared" si="0"/>
        <v>124.95734000000002</v>
      </c>
    </row>
    <row r="80" spans="1:4" ht="62.25">
      <c r="A80" s="30" t="s">
        <v>7</v>
      </c>
      <c r="B80" s="59" t="s">
        <v>120</v>
      </c>
      <c r="C80" s="61">
        <f>C50*C79</f>
        <v>6.5572000000000009E-3</v>
      </c>
      <c r="D80" s="6">
        <f t="shared" si="0"/>
        <v>42.235580920000011</v>
      </c>
    </row>
    <row r="81" spans="1:4" ht="62.25">
      <c r="A81" s="30" t="s">
        <v>8</v>
      </c>
      <c r="B81" s="59" t="s">
        <v>121</v>
      </c>
      <c r="C81" s="61">
        <f>40%*C50*C79</f>
        <v>2.6228800000000002E-3</v>
      </c>
      <c r="D81" s="6">
        <f t="shared" si="0"/>
        <v>16.894232368000001</v>
      </c>
    </row>
    <row r="82" spans="1:4" ht="12.75">
      <c r="A82" s="119" t="s">
        <v>94</v>
      </c>
      <c r="B82" s="119"/>
      <c r="C82" s="33">
        <f>SUM(C76:C81)</f>
        <v>3.3683919999999999E-2</v>
      </c>
      <c r="D82" s="14">
        <f>SUM(D76:D81)</f>
        <v>216.96149711200002</v>
      </c>
    </row>
    <row r="83" spans="1:4" ht="66" customHeight="1">
      <c r="A83" s="164" t="s">
        <v>122</v>
      </c>
      <c r="B83" s="165"/>
      <c r="C83" s="165"/>
      <c r="D83" s="165"/>
    </row>
    <row r="84" spans="1:4" ht="12.75">
      <c r="A84" s="42"/>
      <c r="B84" s="43"/>
      <c r="C84" s="43"/>
      <c r="D84" s="43"/>
    </row>
    <row r="85" spans="1:4" ht="12.75">
      <c r="A85" s="128" t="s">
        <v>63</v>
      </c>
      <c r="B85" s="129"/>
      <c r="C85" s="129"/>
      <c r="D85" s="129"/>
    </row>
    <row r="86" spans="1:4"/>
    <row r="87" spans="1:4" ht="51" customHeight="1">
      <c r="A87" s="166" t="s">
        <v>95</v>
      </c>
      <c r="B87" s="167"/>
      <c r="C87" s="167"/>
      <c r="D87" s="168"/>
    </row>
    <row r="88" spans="1:4" ht="12.75">
      <c r="A88" s="47"/>
      <c r="B88" s="48"/>
      <c r="C88" s="48"/>
      <c r="D88" s="48"/>
    </row>
    <row r="89" spans="1:4" ht="24.75" customHeight="1">
      <c r="A89" s="128" t="s">
        <v>96</v>
      </c>
      <c r="B89" s="129"/>
      <c r="C89" s="129"/>
      <c r="D89" s="129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8.25">
      <c r="A91" s="30" t="s">
        <v>2</v>
      </c>
      <c r="B91" s="31" t="s">
        <v>98</v>
      </c>
      <c r="C91" s="62">
        <v>9.9400000000000002E-2</v>
      </c>
      <c r="D91" s="32">
        <f t="shared" ref="D91:D96" si="1">D$25*C91</f>
        <v>640.24534000000006</v>
      </c>
    </row>
    <row r="92" spans="1:4" ht="12.75">
      <c r="A92" s="30" t="s">
        <v>4</v>
      </c>
      <c r="B92" s="31" t="s">
        <v>99</v>
      </c>
      <c r="C92" s="60">
        <f>Parâmetros!C44</f>
        <v>0</v>
      </c>
      <c r="D92" s="32">
        <f t="shared" si="1"/>
        <v>0</v>
      </c>
    </row>
    <row r="93" spans="1:4" ht="25.5">
      <c r="A93" s="30" t="s">
        <v>5</v>
      </c>
      <c r="B93" s="31" t="s">
        <v>100</v>
      </c>
      <c r="C93" s="60">
        <f>Parâmetros!C45</f>
        <v>0</v>
      </c>
      <c r="D93" s="32">
        <f t="shared" si="1"/>
        <v>0</v>
      </c>
    </row>
    <row r="94" spans="1:4" ht="25.5">
      <c r="A94" s="30" t="s">
        <v>6</v>
      </c>
      <c r="B94" s="31" t="s">
        <v>101</v>
      </c>
      <c r="C94" s="60">
        <f>Parâmetros!C46</f>
        <v>0</v>
      </c>
      <c r="D94" s="32">
        <f t="shared" si="1"/>
        <v>0</v>
      </c>
    </row>
    <row r="95" spans="1:4" ht="25.5">
      <c r="A95" s="30" t="s">
        <v>7</v>
      </c>
      <c r="B95" s="31" t="s">
        <v>102</v>
      </c>
      <c r="C95" s="60">
        <f>Parâmetros!C47</f>
        <v>0</v>
      </c>
      <c r="D95" s="32">
        <f t="shared" si="1"/>
        <v>0</v>
      </c>
    </row>
    <row r="96" spans="1:4" ht="12.75">
      <c r="A96" s="30" t="s">
        <v>8</v>
      </c>
      <c r="B96" s="31" t="s">
        <v>103</v>
      </c>
      <c r="C96" s="60">
        <f>Parâmetros!C48</f>
        <v>0</v>
      </c>
      <c r="D96" s="32">
        <f t="shared" si="1"/>
        <v>0</v>
      </c>
    </row>
    <row r="97" spans="1:4" ht="12.75">
      <c r="A97" s="119" t="s">
        <v>117</v>
      </c>
      <c r="B97" s="119"/>
      <c r="C97" s="34">
        <f>SUM(C91:C96)</f>
        <v>9.9400000000000002E-2</v>
      </c>
      <c r="D97" s="14">
        <f>SUM(D91:D96)</f>
        <v>640.24534000000006</v>
      </c>
    </row>
    <row r="98" spans="1:4" ht="25.5">
      <c r="A98" s="57" t="s">
        <v>9</v>
      </c>
      <c r="B98" s="25" t="s">
        <v>116</v>
      </c>
      <c r="C98" s="58">
        <f>C50*C97</f>
        <v>3.3597200000000001E-2</v>
      </c>
      <c r="D98" s="6">
        <f>C98*D25</f>
        <v>216.40292492</v>
      </c>
    </row>
    <row r="99" spans="1:4" ht="12.75">
      <c r="A99" s="119" t="s">
        <v>97</v>
      </c>
      <c r="B99" s="119"/>
      <c r="C99" s="34">
        <f>C97+C98</f>
        <v>0.13299720000000001</v>
      </c>
      <c r="D99" s="14">
        <f>D97+D98</f>
        <v>856.64826492000009</v>
      </c>
    </row>
    <row r="100" spans="1:4" ht="12.75">
      <c r="A100" s="42"/>
      <c r="B100" s="43"/>
      <c r="C100" s="43"/>
      <c r="D100" s="43"/>
    </row>
    <row r="101" spans="1:4" ht="26.25" customHeight="1">
      <c r="A101" s="128" t="s">
        <v>104</v>
      </c>
      <c r="B101" s="129"/>
      <c r="C101" s="129"/>
      <c r="D101" s="129"/>
    </row>
    <row r="102" spans="1:4" ht="25.5">
      <c r="A102" s="23">
        <v>4</v>
      </c>
      <c r="B102" s="23" t="s">
        <v>65</v>
      </c>
      <c r="C102" s="23" t="s">
        <v>15</v>
      </c>
      <c r="D102" s="23" t="s">
        <v>1</v>
      </c>
    </row>
    <row r="103" spans="1:4" ht="12.75">
      <c r="A103" s="30" t="s">
        <v>14</v>
      </c>
      <c r="B103" s="31" t="s">
        <v>106</v>
      </c>
      <c r="C103" s="36">
        <f>C99</f>
        <v>0.13299720000000001</v>
      </c>
      <c r="D103" s="32">
        <f>D99</f>
        <v>856.64826492000009</v>
      </c>
    </row>
    <row r="104" spans="1:4" ht="12.75">
      <c r="A104" s="119" t="s">
        <v>105</v>
      </c>
      <c r="B104" s="119"/>
      <c r="C104" s="37" t="s">
        <v>62</v>
      </c>
      <c r="D104" s="14">
        <f>SUM(D103:D103)</f>
        <v>856.64826492000009</v>
      </c>
    </row>
    <row r="105" spans="1:4" ht="12.75">
      <c r="A105" s="42"/>
      <c r="B105" s="43"/>
      <c r="C105" s="43"/>
      <c r="D105" s="43"/>
    </row>
    <row r="106" spans="1:4" ht="12.75">
      <c r="A106" s="128" t="s">
        <v>66</v>
      </c>
      <c r="B106" s="129"/>
      <c r="C106" s="129"/>
      <c r="D106" s="129"/>
    </row>
    <row r="107" spans="1:4" ht="12.75">
      <c r="A107" s="12">
        <v>5</v>
      </c>
      <c r="B107" s="155" t="s">
        <v>13</v>
      </c>
      <c r="C107" s="155"/>
      <c r="D107" s="12" t="s">
        <v>1</v>
      </c>
    </row>
    <row r="108" spans="1:4" ht="12.75">
      <c r="A108" s="30" t="s">
        <v>2</v>
      </c>
      <c r="B108" s="152" t="s">
        <v>11</v>
      </c>
      <c r="C108" s="152"/>
      <c r="D108" s="101"/>
    </row>
    <row r="109" spans="1:4" ht="12.75">
      <c r="A109" s="2"/>
      <c r="B109" s="119" t="s">
        <v>107</v>
      </c>
      <c r="C109" s="119"/>
      <c r="D109" s="14">
        <f>SUM(D108)</f>
        <v>0</v>
      </c>
    </row>
    <row r="110" spans="1:4">
      <c r="A110" s="160" t="s">
        <v>108</v>
      </c>
      <c r="B110" s="161"/>
      <c r="C110" s="161"/>
      <c r="D110" s="161"/>
    </row>
    <row r="111" spans="1:4" ht="12.75">
      <c r="A111" s="156"/>
      <c r="B111" s="157"/>
      <c r="C111" s="157"/>
      <c r="D111" s="157"/>
    </row>
    <row r="112" spans="1:4" ht="12.75">
      <c r="A112" s="151" t="s">
        <v>67</v>
      </c>
      <c r="B112" s="151"/>
      <c r="C112" s="151"/>
      <c r="D112" s="151"/>
    </row>
    <row r="113" spans="1:4" ht="12.75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2.75">
      <c r="A114" s="13" t="s">
        <v>2</v>
      </c>
      <c r="B114" s="38" t="s">
        <v>25</v>
      </c>
      <c r="C114" s="60">
        <f>Parâmetros!C59</f>
        <v>0</v>
      </c>
      <c r="D114" s="7">
        <f>(D25+D71+D82+D104+D109)*C114</f>
        <v>0</v>
      </c>
    </row>
    <row r="115" spans="1:4" ht="12.75">
      <c r="A115" s="13" t="s">
        <v>4</v>
      </c>
      <c r="B115" s="38" t="s">
        <v>27</v>
      </c>
      <c r="C115" s="60">
        <f>Parâmetros!C72</f>
        <v>0</v>
      </c>
      <c r="D115" s="7">
        <f>(D25+D71+D82+D104+D109+D114)*C115</f>
        <v>0</v>
      </c>
    </row>
    <row r="116" spans="1:4" ht="12.75">
      <c r="A116" s="13" t="s">
        <v>5</v>
      </c>
      <c r="B116" s="38" t="s">
        <v>26</v>
      </c>
      <c r="C116" s="50">
        <f>SUM(C117:C119)</f>
        <v>0</v>
      </c>
      <c r="D116" s="39">
        <f>((D131+D114+D115)/(1-C116))*C116</f>
        <v>0</v>
      </c>
    </row>
    <row r="117" spans="1:4" ht="12.75">
      <c r="A117" s="15"/>
      <c r="B117" s="38" t="s">
        <v>43</v>
      </c>
      <c r="C117" s="60">
        <f>Parâmetros!C63</f>
        <v>0</v>
      </c>
      <c r="D117" s="7">
        <f>((D131+D114+D115)/(1-C116))*C117</f>
        <v>0</v>
      </c>
    </row>
    <row r="118" spans="1:4" ht="12.75">
      <c r="A118" s="15"/>
      <c r="B118" s="38" t="s">
        <v>44</v>
      </c>
      <c r="C118" s="60">
        <f>Parâmetros!C64</f>
        <v>0</v>
      </c>
      <c r="D118" s="7">
        <f>((D131+D114+D115)/(1-C116))*C118</f>
        <v>0</v>
      </c>
    </row>
    <row r="119" spans="1:4" ht="12.75">
      <c r="A119" s="15"/>
      <c r="B119" s="38" t="s">
        <v>45</v>
      </c>
      <c r="C119" s="60">
        <f>Parâmetros!C65</f>
        <v>0</v>
      </c>
      <c r="D119" s="7">
        <f>((D131+D114+D115)/(1-C116))*C119</f>
        <v>0</v>
      </c>
    </row>
    <row r="120" spans="1:4" ht="12.75">
      <c r="A120" s="2"/>
      <c r="B120" s="3" t="s">
        <v>109</v>
      </c>
      <c r="C120" s="34"/>
      <c r="D120" s="14">
        <f>D114+D115+D116</f>
        <v>0</v>
      </c>
    </row>
    <row r="121" spans="1:4" ht="12.75">
      <c r="A121" s="49" t="s">
        <v>110</v>
      </c>
      <c r="B121" s="46"/>
      <c r="C121" s="46"/>
    </row>
    <row r="122" spans="1:4" ht="12.75">
      <c r="A122" s="49" t="s">
        <v>111</v>
      </c>
    </row>
    <row r="123" spans="1:4"/>
    <row r="124" spans="1:4" ht="12.75">
      <c r="A124" s="151" t="s">
        <v>68</v>
      </c>
      <c r="B124" s="151"/>
      <c r="C124" s="151"/>
      <c r="D124" s="151"/>
    </row>
    <row r="125" spans="1:4" ht="24" customHeight="1">
      <c r="A125" s="2"/>
      <c r="B125" s="120" t="s">
        <v>28</v>
      </c>
      <c r="C125" s="120"/>
      <c r="D125" s="23" t="s">
        <v>29</v>
      </c>
    </row>
    <row r="126" spans="1:4" ht="12.75" hidden="1">
      <c r="A126" s="35" t="s">
        <v>2</v>
      </c>
      <c r="B126" s="121" t="s">
        <v>30</v>
      </c>
      <c r="C126" s="121"/>
      <c r="D126" s="32">
        <f>D25</f>
        <v>6441.1</v>
      </c>
    </row>
    <row r="127" spans="1:4" ht="12.75">
      <c r="A127" s="35" t="s">
        <v>4</v>
      </c>
      <c r="B127" s="121" t="s">
        <v>69</v>
      </c>
      <c r="C127" s="121"/>
      <c r="D127" s="32">
        <f>D71</f>
        <v>3134.5729089800006</v>
      </c>
    </row>
    <row r="128" spans="1:4" ht="12.75">
      <c r="A128" s="35" t="s">
        <v>5</v>
      </c>
      <c r="B128" s="121" t="s">
        <v>70</v>
      </c>
      <c r="C128" s="121"/>
      <c r="D128" s="32">
        <f>D82</f>
        <v>216.96149711200002</v>
      </c>
    </row>
    <row r="129" spans="1:4" ht="24" customHeight="1">
      <c r="A129" s="35" t="s">
        <v>6</v>
      </c>
      <c r="B129" s="121" t="s">
        <v>71</v>
      </c>
      <c r="C129" s="121"/>
      <c r="D129" s="6">
        <f>D104</f>
        <v>856.64826492000009</v>
      </c>
    </row>
    <row r="130" spans="1:4" ht="12.75">
      <c r="A130" s="35" t="s">
        <v>7</v>
      </c>
      <c r="B130" s="121" t="s">
        <v>72</v>
      </c>
      <c r="C130" s="121"/>
      <c r="D130" s="32">
        <f>D109</f>
        <v>0</v>
      </c>
    </row>
    <row r="131" spans="1:4" ht="16.5" customHeight="1">
      <c r="A131" s="119" t="s">
        <v>73</v>
      </c>
      <c r="B131" s="119"/>
      <c r="C131" s="119"/>
      <c r="D131" s="14">
        <f>SUM(D126:D130)</f>
        <v>10649.282671012003</v>
      </c>
    </row>
    <row r="132" spans="1:4" ht="12.75">
      <c r="A132" s="35" t="s">
        <v>8</v>
      </c>
      <c r="B132" s="122" t="s">
        <v>74</v>
      </c>
      <c r="C132" s="122"/>
      <c r="D132" s="32">
        <f>D120</f>
        <v>0</v>
      </c>
    </row>
    <row r="133" spans="1:4" ht="16.5" customHeight="1">
      <c r="A133" s="119" t="s">
        <v>31</v>
      </c>
      <c r="B133" s="119"/>
      <c r="C133" s="119"/>
      <c r="D133" s="14">
        <f>TRUNC((D131+D132),2)</f>
        <v>10649.28</v>
      </c>
    </row>
    <row r="137" spans="1:4" hidden="1">
      <c r="C137" s="40"/>
    </row>
  </sheetData>
  <sheetProtection formatCells="0" formatColumns="0" formatRows="0" insertColumns="0" insertRows="0"/>
  <mergeCells count="72">
    <mergeCell ref="B14:C14"/>
    <mergeCell ref="A2:B2"/>
    <mergeCell ref="C2:D2"/>
    <mergeCell ref="A3:B3"/>
    <mergeCell ref="C3:D3"/>
    <mergeCell ref="B6:C6"/>
    <mergeCell ref="B7:C7"/>
    <mergeCell ref="B8:C8"/>
    <mergeCell ref="B9:C9"/>
    <mergeCell ref="B10:C10"/>
    <mergeCell ref="A12:D12"/>
    <mergeCell ref="A13:D13"/>
    <mergeCell ref="A28:D28"/>
    <mergeCell ref="B15:C15"/>
    <mergeCell ref="B16:C16"/>
    <mergeCell ref="B17:C17"/>
    <mergeCell ref="B18:C18"/>
    <mergeCell ref="A21:D21"/>
    <mergeCell ref="B22:C22"/>
    <mergeCell ref="B23:C23"/>
    <mergeCell ref="B24:C24"/>
    <mergeCell ref="A25:C25"/>
    <mergeCell ref="A26:D26"/>
    <mergeCell ref="A27:D27"/>
    <mergeCell ref="A55:D55"/>
    <mergeCell ref="A29:D29"/>
    <mergeCell ref="A33:B33"/>
    <mergeCell ref="A35:B35"/>
    <mergeCell ref="A36:D36"/>
    <mergeCell ref="A37:D37"/>
    <mergeCell ref="A38:D38"/>
    <mergeCell ref="A40:D40"/>
    <mergeCell ref="A50:B50"/>
    <mergeCell ref="A51:D51"/>
    <mergeCell ref="A52:D52"/>
    <mergeCell ref="A53:D53"/>
    <mergeCell ref="A83:D83"/>
    <mergeCell ref="C59:D59"/>
    <mergeCell ref="C60:D60"/>
    <mergeCell ref="C61:D61"/>
    <mergeCell ref="C62:D62"/>
    <mergeCell ref="C63:D63"/>
    <mergeCell ref="A64:D64"/>
    <mergeCell ref="A65:D65"/>
    <mergeCell ref="A66:D66"/>
    <mergeCell ref="A71:B71"/>
    <mergeCell ref="A74:D74"/>
    <mergeCell ref="A82:B82"/>
    <mergeCell ref="A110:D110"/>
    <mergeCell ref="A85:D85"/>
    <mergeCell ref="A87:D87"/>
    <mergeCell ref="A89:D89"/>
    <mergeCell ref="A97:B97"/>
    <mergeCell ref="A99:B99"/>
    <mergeCell ref="A101:D101"/>
    <mergeCell ref="A104:B104"/>
    <mergeCell ref="A106:D106"/>
    <mergeCell ref="B107:C107"/>
    <mergeCell ref="B108:C108"/>
    <mergeCell ref="B109:C109"/>
    <mergeCell ref="A133:C133"/>
    <mergeCell ref="A111:D111"/>
    <mergeCell ref="A112:D112"/>
    <mergeCell ref="A124:D124"/>
    <mergeCell ref="B125:C125"/>
    <mergeCell ref="B126:C126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A952E-5920-40F5-92F5-FF021B9936E2}">
  <dimension ref="A1:E137"/>
  <sheetViews>
    <sheetView showGridLines="0" tabSelected="1" view="pageBreakPreview" zoomScaleNormal="100" zoomScaleSheetLayoutView="100" workbookViewId="0">
      <selection activeCell="C3" sqref="C3:D3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2.75">
      <c r="A2" s="127" t="s">
        <v>37</v>
      </c>
      <c r="B2" s="127"/>
      <c r="C2" s="142" t="s">
        <v>199</v>
      </c>
      <c r="D2" s="142"/>
    </row>
    <row r="3" spans="1:4" ht="12.75">
      <c r="A3" s="127" t="s">
        <v>33</v>
      </c>
      <c r="B3" s="127"/>
      <c r="C3" s="143" t="s">
        <v>223</v>
      </c>
      <c r="D3" s="143"/>
    </row>
    <row r="4" spans="1:4"/>
    <row r="5" spans="1:4" ht="12.75">
      <c r="A5" s="9"/>
      <c r="B5" s="9"/>
      <c r="C5" s="9"/>
      <c r="D5" s="9"/>
    </row>
    <row r="6" spans="1:4" ht="12.75">
      <c r="A6" s="5" t="s">
        <v>2</v>
      </c>
      <c r="B6" s="127" t="s">
        <v>34</v>
      </c>
      <c r="C6" s="127"/>
      <c r="D6" s="92" t="str">
        <f>IF(Parâmetros!C11="","",Parâmetros!C11)</f>
        <v/>
      </c>
    </row>
    <row r="7" spans="1:4" ht="12.75">
      <c r="A7" s="5" t="s">
        <v>4</v>
      </c>
      <c r="B7" s="127" t="s">
        <v>35</v>
      </c>
      <c r="C7" s="127"/>
      <c r="D7" s="91" t="str">
        <f>IF(Parâmetros!C12="","",Parâmetros!C12)</f>
        <v>Brasília/DF</v>
      </c>
    </row>
    <row r="8" spans="1:4" ht="12.75">
      <c r="A8" s="5" t="s">
        <v>5</v>
      </c>
      <c r="B8" s="127" t="s">
        <v>78</v>
      </c>
      <c r="C8" s="127"/>
      <c r="D8" s="91" t="str">
        <f>IF(Parâmetros!F26="","",Parâmetros!F26)</f>
        <v/>
      </c>
    </row>
    <row r="9" spans="1:4" ht="12.75">
      <c r="A9" s="5" t="s">
        <v>6</v>
      </c>
      <c r="B9" s="144" t="s">
        <v>47</v>
      </c>
      <c r="C9" s="145"/>
      <c r="D9" s="91" t="str">
        <f>IF(Parâmetros!E26="","",Parâmetros!E26)</f>
        <v/>
      </c>
    </row>
    <row r="10" spans="1:4" ht="12.75">
      <c r="A10" s="5" t="s">
        <v>7</v>
      </c>
      <c r="B10" s="127" t="s">
        <v>36</v>
      </c>
      <c r="C10" s="127"/>
      <c r="D10" s="91">
        <f>IF(Parâmetros!C13="","",Parâmetros!C13)</f>
        <v>30</v>
      </c>
    </row>
    <row r="11" spans="1:4">
      <c r="A11" s="10"/>
      <c r="B11" s="10"/>
      <c r="C11" s="41"/>
      <c r="D11" s="10"/>
    </row>
    <row r="12" spans="1:4" ht="12.75">
      <c r="A12" s="146" t="s">
        <v>38</v>
      </c>
      <c r="B12" s="146"/>
      <c r="C12" s="146"/>
      <c r="D12" s="146"/>
    </row>
    <row r="13" spans="1:4" ht="30" customHeight="1">
      <c r="A13" s="147" t="s">
        <v>39</v>
      </c>
      <c r="B13" s="147"/>
      <c r="C13" s="147"/>
      <c r="D13" s="147"/>
    </row>
    <row r="14" spans="1:4" ht="25.5">
      <c r="A14" s="5">
        <v>1</v>
      </c>
      <c r="B14" s="127" t="s">
        <v>75</v>
      </c>
      <c r="C14" s="127"/>
      <c r="D14" s="85" t="s">
        <v>160</v>
      </c>
    </row>
    <row r="15" spans="1:4" ht="12.75">
      <c r="A15" s="5">
        <v>2</v>
      </c>
      <c r="B15" s="127" t="s">
        <v>76</v>
      </c>
      <c r="C15" s="127"/>
      <c r="D15" s="57" t="str">
        <f>IF(Parâmetros!D24="","",Parâmetros!D24)</f>
        <v>4110-10</v>
      </c>
    </row>
    <row r="16" spans="1:4" ht="12.75">
      <c r="A16" s="5">
        <v>3</v>
      </c>
      <c r="B16" s="127" t="s">
        <v>77</v>
      </c>
      <c r="C16" s="127"/>
      <c r="D16" s="6">
        <f>Parâmetros!C26</f>
        <v>5296.22</v>
      </c>
    </row>
    <row r="17" spans="1:4" ht="26.25" customHeight="1">
      <c r="A17" s="5">
        <v>4</v>
      </c>
      <c r="B17" s="127" t="s">
        <v>40</v>
      </c>
      <c r="C17" s="127"/>
      <c r="D17" s="57" t="str">
        <f>Parâmetros!B26</f>
        <v>Auxiliar Administrativo</v>
      </c>
    </row>
    <row r="18" spans="1:4" ht="12.75">
      <c r="A18" s="5">
        <v>5</v>
      </c>
      <c r="B18" s="127" t="s">
        <v>41</v>
      </c>
      <c r="C18" s="127"/>
      <c r="D18" s="92" t="str">
        <f>IF(Parâmetros!G26="","",Parâmetros!G26)</f>
        <v/>
      </c>
    </row>
    <row r="19" spans="1:4" ht="12.75">
      <c r="A19" s="9"/>
      <c r="B19" s="9"/>
      <c r="C19" s="9"/>
      <c r="D19" s="11"/>
    </row>
    <row r="20" spans="1:4" ht="12.75">
      <c r="A20" s="9"/>
      <c r="B20" s="9"/>
      <c r="C20" s="9"/>
      <c r="D20" s="11"/>
    </row>
    <row r="21" spans="1:4" ht="12.75">
      <c r="A21" s="146" t="s">
        <v>42</v>
      </c>
      <c r="B21" s="146"/>
      <c r="C21" s="146"/>
      <c r="D21" s="146"/>
    </row>
    <row r="22" spans="1:4" ht="12.75">
      <c r="A22" s="12">
        <v>1</v>
      </c>
      <c r="B22" s="147" t="s">
        <v>0</v>
      </c>
      <c r="C22" s="147"/>
      <c r="D22" s="12" t="s">
        <v>1</v>
      </c>
    </row>
    <row r="23" spans="1:4" ht="12.75">
      <c r="A23" s="13" t="s">
        <v>2</v>
      </c>
      <c r="B23" s="127" t="s">
        <v>3</v>
      </c>
      <c r="C23" s="127"/>
      <c r="D23" s="69">
        <f>D16</f>
        <v>5296.22</v>
      </c>
    </row>
    <row r="24" spans="1:4" ht="12.75">
      <c r="A24" s="13" t="s">
        <v>4</v>
      </c>
      <c r="B24" s="127" t="s">
        <v>11</v>
      </c>
      <c r="C24" s="127"/>
      <c r="D24" s="69"/>
    </row>
    <row r="25" spans="1:4" ht="15" customHeight="1">
      <c r="A25" s="131" t="s">
        <v>82</v>
      </c>
      <c r="B25" s="132"/>
      <c r="C25" s="133"/>
      <c r="D25" s="14">
        <f>SUM(D23:D24)</f>
        <v>5296.22</v>
      </c>
    </row>
    <row r="26" spans="1:4">
      <c r="A26" s="140" t="s">
        <v>166</v>
      </c>
      <c r="B26" s="141"/>
      <c r="C26" s="141"/>
      <c r="D26" s="141"/>
    </row>
    <row r="27" spans="1:4" ht="12.75">
      <c r="A27" s="125"/>
      <c r="B27" s="126"/>
      <c r="C27" s="126"/>
      <c r="D27" s="126"/>
    </row>
    <row r="28" spans="1:4" ht="15" customHeight="1">
      <c r="A28" s="125" t="s">
        <v>48</v>
      </c>
      <c r="B28" s="126"/>
      <c r="C28" s="126"/>
      <c r="D28" s="126"/>
    </row>
    <row r="29" spans="1:4" ht="15" customHeight="1">
      <c r="A29" s="125" t="s">
        <v>49</v>
      </c>
      <c r="B29" s="126"/>
      <c r="C29" s="126"/>
      <c r="D29" s="126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2.75">
      <c r="A31" s="24" t="s">
        <v>2</v>
      </c>
      <c r="B31" s="25" t="s">
        <v>79</v>
      </c>
      <c r="C31" s="26">
        <v>8.3299999999999999E-2</v>
      </c>
      <c r="D31" s="27">
        <f>C31*D25</f>
        <v>441.17512600000003</v>
      </c>
    </row>
    <row r="32" spans="1:4" ht="25.5">
      <c r="A32" s="24" t="s">
        <v>4</v>
      </c>
      <c r="B32" s="25" t="s">
        <v>80</v>
      </c>
      <c r="C32" s="26">
        <v>2.7799999999999998E-2</v>
      </c>
      <c r="D32" s="27">
        <f>D25*C32</f>
        <v>147.234916</v>
      </c>
    </row>
    <row r="33" spans="1:4" ht="12.75">
      <c r="A33" s="119" t="s">
        <v>112</v>
      </c>
      <c r="B33" s="119"/>
      <c r="C33" s="28">
        <f>SUM(C31:C32)</f>
        <v>0.1111</v>
      </c>
      <c r="D33" s="29">
        <f>SUM(D31:D32)</f>
        <v>588.41004199999998</v>
      </c>
    </row>
    <row r="34" spans="1:4" ht="25.5">
      <c r="A34" s="24" t="s">
        <v>5</v>
      </c>
      <c r="B34" s="25" t="s">
        <v>113</v>
      </c>
      <c r="C34" s="26">
        <f>C33*C50</f>
        <v>3.7551800000000003E-2</v>
      </c>
      <c r="D34" s="27">
        <f>D25*C34</f>
        <v>198.88259419600001</v>
      </c>
    </row>
    <row r="35" spans="1:4" ht="12.75">
      <c r="A35" s="119" t="s">
        <v>81</v>
      </c>
      <c r="B35" s="119"/>
      <c r="C35" s="28">
        <f>SUM(C33:C34)</f>
        <v>0.1486518</v>
      </c>
      <c r="D35" s="29">
        <f>SUM(D33:D34)</f>
        <v>787.29263619599999</v>
      </c>
    </row>
    <row r="36" spans="1:4" ht="53.25" customHeight="1">
      <c r="A36" s="134" t="s">
        <v>83</v>
      </c>
      <c r="B36" s="135"/>
      <c r="C36" s="135"/>
      <c r="D36" s="136"/>
    </row>
    <row r="37" spans="1:4" ht="40.5" customHeight="1">
      <c r="A37" s="137" t="s">
        <v>84</v>
      </c>
      <c r="B37" s="138"/>
      <c r="C37" s="138"/>
      <c r="D37" s="139"/>
    </row>
    <row r="38" spans="1:4" ht="51.75" customHeight="1">
      <c r="A38" s="148" t="s">
        <v>85</v>
      </c>
      <c r="B38" s="149"/>
      <c r="C38" s="149"/>
      <c r="D38" s="150"/>
    </row>
    <row r="39" spans="1:4" ht="15" customHeight="1">
      <c r="A39" s="42"/>
      <c r="B39" s="43"/>
      <c r="C39" s="43"/>
      <c r="D39" s="43"/>
    </row>
    <row r="40" spans="1:4" ht="25.5" customHeight="1">
      <c r="A40" s="128" t="s">
        <v>51</v>
      </c>
      <c r="B40" s="129"/>
      <c r="C40" s="129"/>
      <c r="D40" s="129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2.75">
      <c r="A42" s="17" t="s">
        <v>2</v>
      </c>
      <c r="B42" s="18" t="s">
        <v>16</v>
      </c>
      <c r="C42" s="19">
        <f>Parâmetros!C32</f>
        <v>0.2</v>
      </c>
      <c r="D42" s="20">
        <f>D25*C42</f>
        <v>1059.2440000000001</v>
      </c>
    </row>
    <row r="43" spans="1:4" ht="12.75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132.40550000000002</v>
      </c>
    </row>
    <row r="44" spans="1:4" ht="12.75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2.75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79.443300000000008</v>
      </c>
    </row>
    <row r="46" spans="1:4" ht="12.75">
      <c r="A46" s="17" t="s">
        <v>7</v>
      </c>
      <c r="B46" s="18" t="s">
        <v>54</v>
      </c>
      <c r="C46" s="19">
        <f>Parâmetros!C36</f>
        <v>0.01</v>
      </c>
      <c r="D46" s="20">
        <f>D25*C46</f>
        <v>52.962200000000003</v>
      </c>
    </row>
    <row r="47" spans="1:4" ht="12.75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31.777320000000003</v>
      </c>
    </row>
    <row r="48" spans="1:4" ht="12.75">
      <c r="A48" s="17" t="s">
        <v>9</v>
      </c>
      <c r="B48" s="18" t="s">
        <v>17</v>
      </c>
      <c r="C48" s="19">
        <f>Parâmetros!C38</f>
        <v>2E-3</v>
      </c>
      <c r="D48" s="20">
        <f>D25*C48</f>
        <v>10.59244</v>
      </c>
    </row>
    <row r="49" spans="1:4" ht="12.75">
      <c r="A49" s="17" t="s">
        <v>10</v>
      </c>
      <c r="B49" s="18" t="s">
        <v>19</v>
      </c>
      <c r="C49" s="19">
        <f>Parâmetros!C39</f>
        <v>0.08</v>
      </c>
      <c r="D49" s="20">
        <f>D25*C49</f>
        <v>423.69760000000002</v>
      </c>
    </row>
    <row r="50" spans="1:4" ht="12.75">
      <c r="A50" s="130" t="s">
        <v>90</v>
      </c>
      <c r="B50" s="130"/>
      <c r="C50" s="21">
        <f>SUM(C42:C49)</f>
        <v>0.33800000000000002</v>
      </c>
      <c r="D50" s="22">
        <f>SUM(D42:D49)</f>
        <v>1790.1223599999998</v>
      </c>
    </row>
    <row r="51" spans="1:4" ht="27" customHeight="1">
      <c r="A51" s="134" t="s">
        <v>86</v>
      </c>
      <c r="B51" s="135"/>
      <c r="C51" s="135"/>
      <c r="D51" s="136"/>
    </row>
    <row r="52" spans="1:4" ht="27" customHeight="1">
      <c r="A52" s="137" t="s">
        <v>87</v>
      </c>
      <c r="B52" s="138"/>
      <c r="C52" s="138"/>
      <c r="D52" s="139"/>
    </row>
    <row r="53" spans="1:4" ht="27" customHeight="1">
      <c r="A53" s="148" t="s">
        <v>88</v>
      </c>
      <c r="B53" s="149"/>
      <c r="C53" s="149"/>
      <c r="D53" s="150"/>
    </row>
    <row r="54" spans="1:4" ht="15" customHeight="1">
      <c r="A54" s="43"/>
      <c r="B54" s="43"/>
      <c r="C54" s="43"/>
      <c r="D54" s="43"/>
    </row>
    <row r="55" spans="1:4" ht="15" customHeight="1">
      <c r="A55" s="128" t="s">
        <v>58</v>
      </c>
      <c r="B55" s="129"/>
      <c r="C55" s="129"/>
      <c r="D55" s="129"/>
    </row>
    <row r="56" spans="1:4" ht="25.5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2.75">
      <c r="A57" s="13" t="s">
        <v>2</v>
      </c>
      <c r="B57" s="15" t="s">
        <v>89</v>
      </c>
      <c r="C57" s="69">
        <f>Parâmetros!H26</f>
        <v>0</v>
      </c>
      <c r="D57" s="69">
        <f>IF((C57*22*2)-(D23*6%)&gt;0,(C57*22*2)-(D23*6%),0)</f>
        <v>0</v>
      </c>
    </row>
    <row r="58" spans="1:4" ht="12.75">
      <c r="A58" s="13" t="s">
        <v>4</v>
      </c>
      <c r="B58" s="51" t="s">
        <v>133</v>
      </c>
      <c r="C58" s="69">
        <f>Parâmetros!I26</f>
        <v>0</v>
      </c>
      <c r="D58" s="69">
        <f>C58*22</f>
        <v>0</v>
      </c>
    </row>
    <row r="59" spans="1:4" ht="12.75">
      <c r="A59" s="13" t="s">
        <v>5</v>
      </c>
      <c r="B59" s="52" t="s">
        <v>134</v>
      </c>
      <c r="C59" s="123">
        <f>Parâmetros!J26</f>
        <v>0</v>
      </c>
      <c r="D59" s="124"/>
    </row>
    <row r="60" spans="1:4" ht="12.75">
      <c r="A60" s="13" t="s">
        <v>6</v>
      </c>
      <c r="B60" s="53" t="s">
        <v>135</v>
      </c>
      <c r="C60" s="123">
        <f>Parâmetros!K26</f>
        <v>0</v>
      </c>
      <c r="D60" s="124"/>
    </row>
    <row r="61" spans="1:4" ht="12.75">
      <c r="A61" s="13" t="s">
        <v>7</v>
      </c>
      <c r="B61" s="53" t="s">
        <v>136</v>
      </c>
      <c r="C61" s="123">
        <f>Parâmetros!L26</f>
        <v>0</v>
      </c>
      <c r="D61" s="124"/>
    </row>
    <row r="62" spans="1:4" ht="12.75">
      <c r="A62" s="13" t="s">
        <v>8</v>
      </c>
      <c r="B62" s="53" t="s">
        <v>137</v>
      </c>
      <c r="C62" s="123">
        <f>Parâmetros!M26</f>
        <v>0</v>
      </c>
      <c r="D62" s="124"/>
    </row>
    <row r="63" spans="1:4" ht="12.75">
      <c r="A63" s="2"/>
      <c r="B63" s="3" t="s">
        <v>91</v>
      </c>
      <c r="C63" s="153">
        <f>D57+D58+C59+C60+C61+C62</f>
        <v>0</v>
      </c>
      <c r="D63" s="154"/>
    </row>
    <row r="64" spans="1:4" ht="27" customHeight="1">
      <c r="A64" s="158" t="s">
        <v>132</v>
      </c>
      <c r="B64" s="159"/>
      <c r="C64" s="159"/>
      <c r="D64" s="159"/>
    </row>
    <row r="65" spans="1:4">
      <c r="A65" s="162"/>
      <c r="B65" s="163"/>
      <c r="C65" s="163"/>
      <c r="D65" s="163"/>
    </row>
    <row r="66" spans="1:4" ht="29.25" customHeight="1">
      <c r="A66" s="128" t="s">
        <v>59</v>
      </c>
      <c r="B66" s="129"/>
      <c r="C66" s="129"/>
      <c r="D66" s="129"/>
    </row>
    <row r="67" spans="1:4" ht="25.5">
      <c r="A67" s="23">
        <v>2</v>
      </c>
      <c r="B67" s="23" t="s">
        <v>61</v>
      </c>
      <c r="C67" s="23" t="s">
        <v>15</v>
      </c>
      <c r="D67" s="23" t="s">
        <v>1</v>
      </c>
    </row>
    <row r="68" spans="1:4" ht="25.5">
      <c r="A68" s="30" t="s">
        <v>50</v>
      </c>
      <c r="B68" s="31" t="s">
        <v>56</v>
      </c>
      <c r="C68" s="36">
        <f>C35</f>
        <v>0.1486518</v>
      </c>
      <c r="D68" s="32">
        <f>D35</f>
        <v>787.29263619599999</v>
      </c>
    </row>
    <row r="69" spans="1:4" ht="12.75">
      <c r="A69" s="30" t="s">
        <v>55</v>
      </c>
      <c r="B69" s="31" t="s">
        <v>57</v>
      </c>
      <c r="C69" s="36">
        <f>C50</f>
        <v>0.33800000000000002</v>
      </c>
      <c r="D69" s="32">
        <f>D50</f>
        <v>1790.1223599999998</v>
      </c>
    </row>
    <row r="70" spans="1:4" ht="12.75">
      <c r="A70" s="30" t="s">
        <v>60</v>
      </c>
      <c r="B70" s="31" t="s">
        <v>12</v>
      </c>
      <c r="C70" s="36" t="s">
        <v>62</v>
      </c>
      <c r="D70" s="32">
        <f>C63</f>
        <v>0</v>
      </c>
    </row>
    <row r="71" spans="1:4" ht="12.75">
      <c r="A71" s="119" t="s">
        <v>92</v>
      </c>
      <c r="B71" s="119"/>
      <c r="C71" s="37" t="s">
        <v>62</v>
      </c>
      <c r="D71" s="14">
        <f>SUM(D68:D70)</f>
        <v>2577.4149961959997</v>
      </c>
    </row>
    <row r="72" spans="1:4">
      <c r="A72" s="44"/>
      <c r="B72" s="45"/>
      <c r="C72" s="45"/>
      <c r="D72" s="45"/>
    </row>
    <row r="73" spans="1:4">
      <c r="A73" s="44"/>
      <c r="B73" s="45"/>
      <c r="C73" s="45"/>
      <c r="D73" s="45"/>
    </row>
    <row r="74" spans="1:4" ht="27" customHeight="1">
      <c r="A74" s="128" t="s">
        <v>93</v>
      </c>
      <c r="B74" s="129"/>
      <c r="C74" s="129"/>
      <c r="D74" s="129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2.75">
      <c r="A76" s="30" t="s">
        <v>2</v>
      </c>
      <c r="B76" s="59" t="s">
        <v>22</v>
      </c>
      <c r="C76" s="61">
        <v>4.1999999999999997E-3</v>
      </c>
      <c r="D76" s="6">
        <f t="shared" ref="D76:D81" si="0">D$25*C76</f>
        <v>22.244123999999999</v>
      </c>
    </row>
    <row r="77" spans="1:4" ht="62.25">
      <c r="A77" s="30" t="s">
        <v>4</v>
      </c>
      <c r="B77" s="59" t="s">
        <v>118</v>
      </c>
      <c r="C77" s="61">
        <f>C76*C49</f>
        <v>3.3599999999999998E-4</v>
      </c>
      <c r="D77" s="6">
        <f t="shared" si="0"/>
        <v>1.7795299199999999</v>
      </c>
    </row>
    <row r="78" spans="1:4" ht="62.25">
      <c r="A78" s="30" t="s">
        <v>5</v>
      </c>
      <c r="B78" s="59" t="s">
        <v>119</v>
      </c>
      <c r="C78" s="61">
        <f>40%*C50*C76</f>
        <v>5.6784000000000001E-4</v>
      </c>
      <c r="D78" s="6">
        <f t="shared" si="0"/>
        <v>3.0074055648</v>
      </c>
    </row>
    <row r="79" spans="1:4" ht="12.75">
      <c r="A79" s="30" t="s">
        <v>6</v>
      </c>
      <c r="B79" s="59" t="s">
        <v>23</v>
      </c>
      <c r="C79" s="61">
        <v>1.9400000000000001E-2</v>
      </c>
      <c r="D79" s="6">
        <f t="shared" si="0"/>
        <v>102.74666800000001</v>
      </c>
    </row>
    <row r="80" spans="1:4" ht="62.25">
      <c r="A80" s="30" t="s">
        <v>7</v>
      </c>
      <c r="B80" s="59" t="s">
        <v>120</v>
      </c>
      <c r="C80" s="61">
        <f>C50*C79</f>
        <v>6.5572000000000009E-3</v>
      </c>
      <c r="D80" s="6">
        <f t="shared" si="0"/>
        <v>34.728373784000006</v>
      </c>
    </row>
    <row r="81" spans="1:4" ht="62.25">
      <c r="A81" s="30" t="s">
        <v>8</v>
      </c>
      <c r="B81" s="59" t="s">
        <v>121</v>
      </c>
      <c r="C81" s="61">
        <f>40%*C50*C79</f>
        <v>2.6228800000000002E-3</v>
      </c>
      <c r="D81" s="6">
        <f t="shared" si="0"/>
        <v>13.891349513600002</v>
      </c>
    </row>
    <row r="82" spans="1:4" ht="12.75">
      <c r="A82" s="119" t="s">
        <v>94</v>
      </c>
      <c r="B82" s="119"/>
      <c r="C82" s="33">
        <f>SUM(C76:C81)</f>
        <v>3.3683919999999999E-2</v>
      </c>
      <c r="D82" s="14">
        <f>SUM(D76:D81)</f>
        <v>178.39745078240003</v>
      </c>
    </row>
    <row r="83" spans="1:4" ht="66" customHeight="1">
      <c r="A83" s="164" t="s">
        <v>122</v>
      </c>
      <c r="B83" s="165"/>
      <c r="C83" s="165"/>
      <c r="D83" s="165"/>
    </row>
    <row r="84" spans="1:4" ht="12.75">
      <c r="A84" s="42"/>
      <c r="B84" s="43"/>
      <c r="C84" s="43"/>
      <c r="D84" s="43"/>
    </row>
    <row r="85" spans="1:4" ht="12.75">
      <c r="A85" s="128" t="s">
        <v>63</v>
      </c>
      <c r="B85" s="129"/>
      <c r="C85" s="129"/>
      <c r="D85" s="129"/>
    </row>
    <row r="86" spans="1:4"/>
    <row r="87" spans="1:4" ht="51" customHeight="1">
      <c r="A87" s="166" t="s">
        <v>95</v>
      </c>
      <c r="B87" s="167"/>
      <c r="C87" s="167"/>
      <c r="D87" s="168"/>
    </row>
    <row r="88" spans="1:4" ht="12.75">
      <c r="A88" s="47"/>
      <c r="B88" s="48"/>
      <c r="C88" s="48"/>
      <c r="D88" s="48"/>
    </row>
    <row r="89" spans="1:4" ht="24.75" customHeight="1">
      <c r="A89" s="128" t="s">
        <v>96</v>
      </c>
      <c r="B89" s="129"/>
      <c r="C89" s="129"/>
      <c r="D89" s="129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8.25">
      <c r="A91" s="30" t="s">
        <v>2</v>
      </c>
      <c r="B91" s="31" t="s">
        <v>98</v>
      </c>
      <c r="C91" s="62">
        <v>9.9400000000000002E-2</v>
      </c>
      <c r="D91" s="32">
        <f t="shared" ref="D91:D96" si="1">D$25*C91</f>
        <v>526.44426800000008</v>
      </c>
    </row>
    <row r="92" spans="1:4" ht="12.75">
      <c r="A92" s="30" t="s">
        <v>4</v>
      </c>
      <c r="B92" s="31" t="s">
        <v>99</v>
      </c>
      <c r="C92" s="60">
        <f>Parâmetros!C44</f>
        <v>0</v>
      </c>
      <c r="D92" s="32">
        <f t="shared" si="1"/>
        <v>0</v>
      </c>
    </row>
    <row r="93" spans="1:4" ht="25.5">
      <c r="A93" s="30" t="s">
        <v>5</v>
      </c>
      <c r="B93" s="31" t="s">
        <v>100</v>
      </c>
      <c r="C93" s="60">
        <f>Parâmetros!C45</f>
        <v>0</v>
      </c>
      <c r="D93" s="32">
        <f t="shared" si="1"/>
        <v>0</v>
      </c>
    </row>
    <row r="94" spans="1:4" ht="25.5">
      <c r="A94" s="30" t="s">
        <v>6</v>
      </c>
      <c r="B94" s="31" t="s">
        <v>101</v>
      </c>
      <c r="C94" s="60">
        <f>Parâmetros!C46</f>
        <v>0</v>
      </c>
      <c r="D94" s="32">
        <f t="shared" si="1"/>
        <v>0</v>
      </c>
    </row>
    <row r="95" spans="1:4" ht="25.5">
      <c r="A95" s="30" t="s">
        <v>7</v>
      </c>
      <c r="B95" s="31" t="s">
        <v>102</v>
      </c>
      <c r="C95" s="60">
        <f>Parâmetros!C47</f>
        <v>0</v>
      </c>
      <c r="D95" s="32">
        <f t="shared" si="1"/>
        <v>0</v>
      </c>
    </row>
    <row r="96" spans="1:4" ht="12.75">
      <c r="A96" s="30" t="s">
        <v>8</v>
      </c>
      <c r="B96" s="31" t="s">
        <v>103</v>
      </c>
      <c r="C96" s="60">
        <f>Parâmetros!C48</f>
        <v>0</v>
      </c>
      <c r="D96" s="32">
        <f t="shared" si="1"/>
        <v>0</v>
      </c>
    </row>
    <row r="97" spans="1:4" ht="12.75">
      <c r="A97" s="119" t="s">
        <v>117</v>
      </c>
      <c r="B97" s="119"/>
      <c r="C97" s="34">
        <f>SUM(C91:C96)</f>
        <v>9.9400000000000002E-2</v>
      </c>
      <c r="D97" s="14">
        <f>SUM(D91:D96)</f>
        <v>526.44426800000008</v>
      </c>
    </row>
    <row r="98" spans="1:4" ht="25.5">
      <c r="A98" s="57" t="s">
        <v>9</v>
      </c>
      <c r="B98" s="25" t="s">
        <v>116</v>
      </c>
      <c r="C98" s="58">
        <f>C50*C97</f>
        <v>3.3597200000000001E-2</v>
      </c>
      <c r="D98" s="6">
        <f>C98*D25</f>
        <v>177.93816258400003</v>
      </c>
    </row>
    <row r="99" spans="1:4" ht="12.75">
      <c r="A99" s="119" t="s">
        <v>97</v>
      </c>
      <c r="B99" s="119"/>
      <c r="C99" s="34">
        <f>C97+C98</f>
        <v>0.13299720000000001</v>
      </c>
      <c r="D99" s="14">
        <f>D97+D98</f>
        <v>704.38243058400008</v>
      </c>
    </row>
    <row r="100" spans="1:4" ht="12.75">
      <c r="A100" s="42"/>
      <c r="B100" s="43"/>
      <c r="C100" s="43"/>
      <c r="D100" s="43"/>
    </row>
    <row r="101" spans="1:4" ht="26.25" customHeight="1">
      <c r="A101" s="128" t="s">
        <v>104</v>
      </c>
      <c r="B101" s="129"/>
      <c r="C101" s="129"/>
      <c r="D101" s="129"/>
    </row>
    <row r="102" spans="1:4" ht="25.5">
      <c r="A102" s="23">
        <v>4</v>
      </c>
      <c r="B102" s="23" t="s">
        <v>65</v>
      </c>
      <c r="C102" s="23" t="s">
        <v>15</v>
      </c>
      <c r="D102" s="23" t="s">
        <v>1</v>
      </c>
    </row>
    <row r="103" spans="1:4" ht="12.75">
      <c r="A103" s="30" t="s">
        <v>14</v>
      </c>
      <c r="B103" s="31" t="s">
        <v>106</v>
      </c>
      <c r="C103" s="36">
        <f>C99</f>
        <v>0.13299720000000001</v>
      </c>
      <c r="D103" s="32">
        <f>D99</f>
        <v>704.38243058400008</v>
      </c>
    </row>
    <row r="104" spans="1:4" ht="12.75">
      <c r="A104" s="119" t="s">
        <v>105</v>
      </c>
      <c r="B104" s="119"/>
      <c r="C104" s="37" t="s">
        <v>62</v>
      </c>
      <c r="D104" s="14">
        <f>SUM(D103:D103)</f>
        <v>704.38243058400008</v>
      </c>
    </row>
    <row r="105" spans="1:4" ht="12.75">
      <c r="A105" s="42"/>
      <c r="B105" s="43"/>
      <c r="C105" s="43"/>
      <c r="D105" s="43"/>
    </row>
    <row r="106" spans="1:4" ht="12.75">
      <c r="A106" s="128" t="s">
        <v>66</v>
      </c>
      <c r="B106" s="129"/>
      <c r="C106" s="129"/>
      <c r="D106" s="129"/>
    </row>
    <row r="107" spans="1:4" ht="12.75">
      <c r="A107" s="12">
        <v>5</v>
      </c>
      <c r="B107" s="155" t="s">
        <v>13</v>
      </c>
      <c r="C107" s="155"/>
      <c r="D107" s="12" t="s">
        <v>1</v>
      </c>
    </row>
    <row r="108" spans="1:4" ht="12.75">
      <c r="A108" s="30" t="s">
        <v>2</v>
      </c>
      <c r="B108" s="152" t="s">
        <v>11</v>
      </c>
      <c r="C108" s="152"/>
      <c r="D108" s="101"/>
    </row>
    <row r="109" spans="1:4" ht="12.75">
      <c r="A109" s="2"/>
      <c r="B109" s="119" t="s">
        <v>107</v>
      </c>
      <c r="C109" s="119"/>
      <c r="D109" s="14">
        <f>SUM(D108)</f>
        <v>0</v>
      </c>
    </row>
    <row r="110" spans="1:4">
      <c r="A110" s="160" t="s">
        <v>108</v>
      </c>
      <c r="B110" s="161"/>
      <c r="C110" s="161"/>
      <c r="D110" s="161"/>
    </row>
    <row r="111" spans="1:4" ht="12.75">
      <c r="A111" s="156"/>
      <c r="B111" s="157"/>
      <c r="C111" s="157"/>
      <c r="D111" s="157"/>
    </row>
    <row r="112" spans="1:4" ht="12.75">
      <c r="A112" s="151" t="s">
        <v>67</v>
      </c>
      <c r="B112" s="151"/>
      <c r="C112" s="151"/>
      <c r="D112" s="151"/>
    </row>
    <row r="113" spans="1:4" ht="12.75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2.75">
      <c r="A114" s="13" t="s">
        <v>2</v>
      </c>
      <c r="B114" s="38" t="s">
        <v>25</v>
      </c>
      <c r="C114" s="60">
        <f>Parâmetros!C59</f>
        <v>0</v>
      </c>
      <c r="D114" s="7">
        <f>(D25+D71+D82+D104+D109)*C114</f>
        <v>0</v>
      </c>
    </row>
    <row r="115" spans="1:4" ht="12.75">
      <c r="A115" s="13" t="s">
        <v>4</v>
      </c>
      <c r="B115" s="38" t="s">
        <v>27</v>
      </c>
      <c r="C115" s="60">
        <f>Parâmetros!C72</f>
        <v>0</v>
      </c>
      <c r="D115" s="7">
        <f>(D25+D71+D82+D104+D109+D114)*C115</f>
        <v>0</v>
      </c>
    </row>
    <row r="116" spans="1:4" ht="12.75">
      <c r="A116" s="13" t="s">
        <v>5</v>
      </c>
      <c r="B116" s="38" t="s">
        <v>26</v>
      </c>
      <c r="C116" s="50">
        <f>SUM(C117:C119)</f>
        <v>0</v>
      </c>
      <c r="D116" s="39">
        <f>((D131+D114+D115)/(1-C116))*C116</f>
        <v>0</v>
      </c>
    </row>
    <row r="117" spans="1:4" ht="12.75">
      <c r="A117" s="15"/>
      <c r="B117" s="38" t="s">
        <v>43</v>
      </c>
      <c r="C117" s="60">
        <f>Parâmetros!C63</f>
        <v>0</v>
      </c>
      <c r="D117" s="7">
        <f>((D131+D114+D115)/(1-C116))*C117</f>
        <v>0</v>
      </c>
    </row>
    <row r="118" spans="1:4" ht="12.75">
      <c r="A118" s="15"/>
      <c r="B118" s="38" t="s">
        <v>44</v>
      </c>
      <c r="C118" s="60">
        <f>Parâmetros!C64</f>
        <v>0</v>
      </c>
      <c r="D118" s="7">
        <f>((D131+D114+D115)/(1-C116))*C118</f>
        <v>0</v>
      </c>
    </row>
    <row r="119" spans="1:4" ht="12.75">
      <c r="A119" s="15"/>
      <c r="B119" s="38" t="s">
        <v>45</v>
      </c>
      <c r="C119" s="60">
        <f>Parâmetros!C65</f>
        <v>0</v>
      </c>
      <c r="D119" s="7">
        <f>((D131+D114+D115)/(1-C116))*C119</f>
        <v>0</v>
      </c>
    </row>
    <row r="120" spans="1:4" ht="12.75">
      <c r="A120" s="2"/>
      <c r="B120" s="3" t="s">
        <v>109</v>
      </c>
      <c r="C120" s="34"/>
      <c r="D120" s="14">
        <f>D114+D115+D116</f>
        <v>0</v>
      </c>
    </row>
    <row r="121" spans="1:4" ht="12.75">
      <c r="A121" s="49" t="s">
        <v>110</v>
      </c>
      <c r="B121" s="46"/>
      <c r="C121" s="46"/>
    </row>
    <row r="122" spans="1:4" ht="12.75">
      <c r="A122" s="49" t="s">
        <v>111</v>
      </c>
    </row>
    <row r="123" spans="1:4"/>
    <row r="124" spans="1:4" ht="12.75">
      <c r="A124" s="151" t="s">
        <v>68</v>
      </c>
      <c r="B124" s="151"/>
      <c r="C124" s="151"/>
      <c r="D124" s="151"/>
    </row>
    <row r="125" spans="1:4" ht="24" customHeight="1">
      <c r="A125" s="2"/>
      <c r="B125" s="120" t="s">
        <v>28</v>
      </c>
      <c r="C125" s="120"/>
      <c r="D125" s="23" t="s">
        <v>29</v>
      </c>
    </row>
    <row r="126" spans="1:4" ht="12.75" hidden="1">
      <c r="A126" s="35" t="s">
        <v>2</v>
      </c>
      <c r="B126" s="121" t="s">
        <v>30</v>
      </c>
      <c r="C126" s="121"/>
      <c r="D126" s="32">
        <f>D25</f>
        <v>5296.22</v>
      </c>
    </row>
    <row r="127" spans="1:4" ht="12.75">
      <c r="A127" s="35" t="s">
        <v>4</v>
      </c>
      <c r="B127" s="121" t="s">
        <v>69</v>
      </c>
      <c r="C127" s="121"/>
      <c r="D127" s="32">
        <f>D71</f>
        <v>2577.4149961959997</v>
      </c>
    </row>
    <row r="128" spans="1:4" ht="12.75">
      <c r="A128" s="35" t="s">
        <v>5</v>
      </c>
      <c r="B128" s="121" t="s">
        <v>70</v>
      </c>
      <c r="C128" s="121"/>
      <c r="D128" s="32">
        <f>D82</f>
        <v>178.39745078240003</v>
      </c>
    </row>
    <row r="129" spans="1:4" ht="24" customHeight="1">
      <c r="A129" s="35" t="s">
        <v>6</v>
      </c>
      <c r="B129" s="121" t="s">
        <v>71</v>
      </c>
      <c r="C129" s="121"/>
      <c r="D129" s="6">
        <f>D104</f>
        <v>704.38243058400008</v>
      </c>
    </row>
    <row r="130" spans="1:4" ht="12.75">
      <c r="A130" s="35" t="s">
        <v>7</v>
      </c>
      <c r="B130" s="121" t="s">
        <v>72</v>
      </c>
      <c r="C130" s="121"/>
      <c r="D130" s="32">
        <f>D109</f>
        <v>0</v>
      </c>
    </row>
    <row r="131" spans="1:4" ht="16.5" customHeight="1">
      <c r="A131" s="119" t="s">
        <v>73</v>
      </c>
      <c r="B131" s="119"/>
      <c r="C131" s="119"/>
      <c r="D131" s="14">
        <f>SUM(D126:D130)</f>
        <v>8756.4148775624017</v>
      </c>
    </row>
    <row r="132" spans="1:4" ht="12.75">
      <c r="A132" s="35" t="s">
        <v>8</v>
      </c>
      <c r="B132" s="122" t="s">
        <v>74</v>
      </c>
      <c r="C132" s="122"/>
      <c r="D132" s="32">
        <f>D120</f>
        <v>0</v>
      </c>
    </row>
    <row r="133" spans="1:4" ht="16.5" customHeight="1">
      <c r="A133" s="119" t="s">
        <v>31</v>
      </c>
      <c r="B133" s="119"/>
      <c r="C133" s="119"/>
      <c r="D133" s="14">
        <f>TRUNC((D131+D132),2)</f>
        <v>8756.41</v>
      </c>
    </row>
    <row r="137" spans="1:4" hidden="1">
      <c r="C137" s="40"/>
    </row>
  </sheetData>
  <sheetProtection formatCells="0" formatColumns="0" formatRows="0" insertColumns="0" insertRows="0"/>
  <mergeCells count="72">
    <mergeCell ref="B14:C14"/>
    <mergeCell ref="A2:B2"/>
    <mergeCell ref="C2:D2"/>
    <mergeCell ref="A3:B3"/>
    <mergeCell ref="C3:D3"/>
    <mergeCell ref="B6:C6"/>
    <mergeCell ref="B7:C7"/>
    <mergeCell ref="B8:C8"/>
    <mergeCell ref="B9:C9"/>
    <mergeCell ref="B10:C10"/>
    <mergeCell ref="A12:D12"/>
    <mergeCell ref="A13:D13"/>
    <mergeCell ref="A28:D28"/>
    <mergeCell ref="B15:C15"/>
    <mergeCell ref="B16:C16"/>
    <mergeCell ref="B17:C17"/>
    <mergeCell ref="B18:C18"/>
    <mergeCell ref="A21:D21"/>
    <mergeCell ref="B22:C22"/>
    <mergeCell ref="B23:C23"/>
    <mergeCell ref="B24:C24"/>
    <mergeCell ref="A25:C25"/>
    <mergeCell ref="A26:D26"/>
    <mergeCell ref="A27:D27"/>
    <mergeCell ref="A55:D55"/>
    <mergeCell ref="A29:D29"/>
    <mergeCell ref="A33:B33"/>
    <mergeCell ref="A35:B35"/>
    <mergeCell ref="A36:D36"/>
    <mergeCell ref="A37:D37"/>
    <mergeCell ref="A38:D38"/>
    <mergeCell ref="A40:D40"/>
    <mergeCell ref="A50:B50"/>
    <mergeCell ref="A51:D51"/>
    <mergeCell ref="A52:D52"/>
    <mergeCell ref="A53:D53"/>
    <mergeCell ref="A83:D83"/>
    <mergeCell ref="C59:D59"/>
    <mergeCell ref="C60:D60"/>
    <mergeCell ref="C61:D61"/>
    <mergeCell ref="C62:D62"/>
    <mergeCell ref="C63:D63"/>
    <mergeCell ref="A64:D64"/>
    <mergeCell ref="A65:D65"/>
    <mergeCell ref="A66:D66"/>
    <mergeCell ref="A71:B71"/>
    <mergeCell ref="A74:D74"/>
    <mergeCell ref="A82:B82"/>
    <mergeCell ref="A110:D110"/>
    <mergeCell ref="A85:D85"/>
    <mergeCell ref="A87:D87"/>
    <mergeCell ref="A89:D89"/>
    <mergeCell ref="A97:B97"/>
    <mergeCell ref="A99:B99"/>
    <mergeCell ref="A101:D101"/>
    <mergeCell ref="A104:B104"/>
    <mergeCell ref="A106:D106"/>
    <mergeCell ref="B107:C107"/>
    <mergeCell ref="B108:C108"/>
    <mergeCell ref="B109:C109"/>
    <mergeCell ref="A133:C133"/>
    <mergeCell ref="A111:D111"/>
    <mergeCell ref="A112:D112"/>
    <mergeCell ref="A124:D124"/>
    <mergeCell ref="B125:C125"/>
    <mergeCell ref="B126:C126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W24"/>
  <sheetViews>
    <sheetView showGridLines="0" view="pageBreakPreview" topLeftCell="A4" zoomScaleNormal="100" zoomScaleSheetLayoutView="100" workbookViewId="0">
      <selection activeCell="E14" sqref="E14:H22"/>
    </sheetView>
  </sheetViews>
  <sheetFormatPr defaultColWidth="0" defaultRowHeight="12.75" zeroHeight="1"/>
  <cols>
    <col min="1" max="1" width="5.42578125" style="55" bestFit="1" customWidth="1"/>
    <col min="2" max="3" width="14.5703125" style="55" customWidth="1"/>
    <col min="4" max="4" width="9.140625" style="55" customWidth="1"/>
    <col min="5" max="5" width="16.7109375" style="55" customWidth="1"/>
    <col min="6" max="6" width="18.140625" style="55" bestFit="1" customWidth="1"/>
    <col min="7" max="7" width="20.140625" style="55" bestFit="1" customWidth="1"/>
    <col min="8" max="8" width="21.42578125" style="55" bestFit="1" customWidth="1"/>
    <col min="9" max="9" width="14.5703125" style="1" hidden="1" customWidth="1"/>
    <col min="10" max="12" width="0" style="1" hidden="1" customWidth="1"/>
    <col min="13" max="13" width="24.42578125" style="1" hidden="1" customWidth="1"/>
    <col min="14" max="16384" width="0" style="1" hidden="1"/>
  </cols>
  <sheetData>
    <row r="1" spans="1:257">
      <c r="A1" s="68" t="s">
        <v>138</v>
      </c>
      <c r="B1" s="68"/>
      <c r="C1" s="68"/>
      <c r="D1" s="68"/>
      <c r="E1" s="68"/>
      <c r="F1" s="68"/>
      <c r="G1" s="68"/>
      <c r="H1" s="68"/>
    </row>
    <row r="2" spans="1:257">
      <c r="A2" s="68" t="s">
        <v>139</v>
      </c>
      <c r="B2" s="68"/>
      <c r="C2" s="68"/>
      <c r="D2" s="68"/>
      <c r="E2" s="68"/>
      <c r="F2" s="68"/>
      <c r="G2" s="68"/>
      <c r="H2" s="68"/>
    </row>
    <row r="3" spans="1:257">
      <c r="A3" s="68" t="s">
        <v>140</v>
      </c>
      <c r="B3" s="68"/>
      <c r="C3" s="68"/>
      <c r="D3" s="68"/>
      <c r="E3" s="68"/>
      <c r="F3" s="68"/>
      <c r="G3" s="68"/>
      <c r="H3" s="68"/>
    </row>
    <row r="4" spans="1:257">
      <c r="A4" s="68" t="s">
        <v>141</v>
      </c>
      <c r="B4" s="68"/>
      <c r="C4" s="68"/>
      <c r="D4" s="68"/>
      <c r="E4" s="68"/>
      <c r="F4" s="68"/>
      <c r="G4" s="68"/>
      <c r="H4" s="68"/>
    </row>
    <row r="5" spans="1:257">
      <c r="A5" s="68" t="s">
        <v>142</v>
      </c>
      <c r="B5" s="68"/>
      <c r="C5" s="68"/>
      <c r="D5" s="68"/>
      <c r="E5" s="68"/>
      <c r="F5" s="68"/>
      <c r="G5" s="68"/>
      <c r="H5" s="68"/>
    </row>
    <row r="6" spans="1:257">
      <c r="A6" s="56"/>
      <c r="B6" s="56"/>
      <c r="C6" s="56"/>
      <c r="D6" s="56"/>
      <c r="E6" s="56"/>
      <c r="F6" s="56"/>
      <c r="G6" s="56"/>
      <c r="H6" s="56"/>
    </row>
    <row r="7" spans="1:257">
      <c r="A7" s="127" t="s">
        <v>37</v>
      </c>
      <c r="B7" s="127"/>
      <c r="C7" s="127"/>
      <c r="D7" s="127"/>
      <c r="E7" s="127"/>
      <c r="F7" s="142" t="s">
        <v>199</v>
      </c>
      <c r="G7" s="142"/>
      <c r="H7" s="142"/>
      <c r="I7" s="54"/>
      <c r="J7" s="127" t="s">
        <v>37</v>
      </c>
      <c r="K7" s="127"/>
      <c r="L7" s="142" t="s">
        <v>114</v>
      </c>
      <c r="M7" s="142"/>
      <c r="N7" s="127" t="s">
        <v>37</v>
      </c>
      <c r="O7" s="127"/>
      <c r="P7" s="142" t="s">
        <v>114</v>
      </c>
      <c r="Q7" s="142"/>
      <c r="R7" s="127" t="s">
        <v>37</v>
      </c>
      <c r="S7" s="127"/>
      <c r="T7" s="142" t="s">
        <v>114</v>
      </c>
      <c r="U7" s="142"/>
      <c r="V7" s="127" t="s">
        <v>37</v>
      </c>
      <c r="W7" s="127"/>
      <c r="X7" s="142" t="s">
        <v>114</v>
      </c>
      <c r="Y7" s="142"/>
      <c r="Z7" s="127" t="s">
        <v>37</v>
      </c>
      <c r="AA7" s="127"/>
      <c r="AB7" s="142" t="s">
        <v>114</v>
      </c>
      <c r="AC7" s="142"/>
      <c r="AD7" s="127" t="s">
        <v>37</v>
      </c>
      <c r="AE7" s="127"/>
      <c r="AF7" s="142" t="s">
        <v>114</v>
      </c>
      <c r="AG7" s="142"/>
      <c r="AH7" s="127" t="s">
        <v>37</v>
      </c>
      <c r="AI7" s="127"/>
      <c r="AJ7" s="142" t="s">
        <v>114</v>
      </c>
      <c r="AK7" s="142"/>
      <c r="AL7" s="127" t="s">
        <v>37</v>
      </c>
      <c r="AM7" s="127"/>
      <c r="AN7" s="142" t="s">
        <v>114</v>
      </c>
      <c r="AO7" s="142"/>
      <c r="AP7" s="127" t="s">
        <v>37</v>
      </c>
      <c r="AQ7" s="127"/>
      <c r="AR7" s="142" t="s">
        <v>114</v>
      </c>
      <c r="AS7" s="142"/>
      <c r="AT7" s="127" t="s">
        <v>37</v>
      </c>
      <c r="AU7" s="127"/>
      <c r="AV7" s="142" t="s">
        <v>114</v>
      </c>
      <c r="AW7" s="142"/>
      <c r="AX7" s="127" t="s">
        <v>37</v>
      </c>
      <c r="AY7" s="127"/>
      <c r="AZ7" s="142" t="s">
        <v>114</v>
      </c>
      <c r="BA7" s="142"/>
      <c r="BB7" s="127" t="s">
        <v>37</v>
      </c>
      <c r="BC7" s="127"/>
      <c r="BD7" s="142" t="s">
        <v>114</v>
      </c>
      <c r="BE7" s="142"/>
      <c r="BF7" s="127" t="s">
        <v>37</v>
      </c>
      <c r="BG7" s="127"/>
      <c r="BH7" s="142" t="s">
        <v>114</v>
      </c>
      <c r="BI7" s="142"/>
      <c r="BJ7" s="127" t="s">
        <v>37</v>
      </c>
      <c r="BK7" s="127"/>
      <c r="BL7" s="142" t="s">
        <v>114</v>
      </c>
      <c r="BM7" s="142"/>
      <c r="BN7" s="127" t="s">
        <v>37</v>
      </c>
      <c r="BO7" s="127"/>
      <c r="BP7" s="142" t="s">
        <v>114</v>
      </c>
      <c r="BQ7" s="142"/>
      <c r="BR7" s="127" t="s">
        <v>37</v>
      </c>
      <c r="BS7" s="127"/>
      <c r="BT7" s="142" t="s">
        <v>114</v>
      </c>
      <c r="BU7" s="142"/>
      <c r="BV7" s="127" t="s">
        <v>37</v>
      </c>
      <c r="BW7" s="127"/>
      <c r="BX7" s="142" t="s">
        <v>114</v>
      </c>
      <c r="BY7" s="142"/>
      <c r="BZ7" s="127" t="s">
        <v>37</v>
      </c>
      <c r="CA7" s="127"/>
      <c r="CB7" s="142" t="s">
        <v>114</v>
      </c>
      <c r="CC7" s="142"/>
      <c r="CD7" s="127" t="s">
        <v>37</v>
      </c>
      <c r="CE7" s="127"/>
      <c r="CF7" s="142" t="s">
        <v>114</v>
      </c>
      <c r="CG7" s="142"/>
      <c r="CH7" s="127" t="s">
        <v>37</v>
      </c>
      <c r="CI7" s="127"/>
      <c r="CJ7" s="142" t="s">
        <v>114</v>
      </c>
      <c r="CK7" s="142"/>
      <c r="CL7" s="127" t="s">
        <v>37</v>
      </c>
      <c r="CM7" s="127"/>
      <c r="CN7" s="142" t="s">
        <v>114</v>
      </c>
      <c r="CO7" s="142"/>
      <c r="CP7" s="127" t="s">
        <v>37</v>
      </c>
      <c r="CQ7" s="127"/>
      <c r="CR7" s="142" t="s">
        <v>114</v>
      </c>
      <c r="CS7" s="142"/>
      <c r="CT7" s="127" t="s">
        <v>37</v>
      </c>
      <c r="CU7" s="127"/>
      <c r="CV7" s="142" t="s">
        <v>114</v>
      </c>
      <c r="CW7" s="142"/>
      <c r="CX7" s="127" t="s">
        <v>37</v>
      </c>
      <c r="CY7" s="127"/>
      <c r="CZ7" s="142" t="s">
        <v>114</v>
      </c>
      <c r="DA7" s="142"/>
      <c r="DB7" s="127" t="s">
        <v>37</v>
      </c>
      <c r="DC7" s="127"/>
      <c r="DD7" s="142" t="s">
        <v>114</v>
      </c>
      <c r="DE7" s="142"/>
      <c r="DF7" s="127" t="s">
        <v>37</v>
      </c>
      <c r="DG7" s="127"/>
      <c r="DH7" s="142" t="s">
        <v>114</v>
      </c>
      <c r="DI7" s="142"/>
      <c r="DJ7" s="127" t="s">
        <v>37</v>
      </c>
      <c r="DK7" s="127"/>
      <c r="DL7" s="142" t="s">
        <v>114</v>
      </c>
      <c r="DM7" s="142"/>
      <c r="DN7" s="127" t="s">
        <v>37</v>
      </c>
      <c r="DO7" s="127"/>
      <c r="DP7" s="142" t="s">
        <v>114</v>
      </c>
      <c r="DQ7" s="142"/>
      <c r="DR7" s="127" t="s">
        <v>37</v>
      </c>
      <c r="DS7" s="127"/>
      <c r="DT7" s="142" t="s">
        <v>114</v>
      </c>
      <c r="DU7" s="142"/>
      <c r="DV7" s="127" t="s">
        <v>37</v>
      </c>
      <c r="DW7" s="127"/>
      <c r="DX7" s="142" t="s">
        <v>114</v>
      </c>
      <c r="DY7" s="142"/>
      <c r="DZ7" s="127" t="s">
        <v>37</v>
      </c>
      <c r="EA7" s="127"/>
      <c r="EB7" s="142" t="s">
        <v>114</v>
      </c>
      <c r="EC7" s="142"/>
      <c r="ED7" s="127" t="s">
        <v>37</v>
      </c>
      <c r="EE7" s="127"/>
      <c r="EF7" s="142" t="s">
        <v>114</v>
      </c>
      <c r="EG7" s="142"/>
      <c r="EH7" s="127" t="s">
        <v>37</v>
      </c>
      <c r="EI7" s="127"/>
      <c r="EJ7" s="142" t="s">
        <v>114</v>
      </c>
      <c r="EK7" s="142"/>
      <c r="EL7" s="127" t="s">
        <v>37</v>
      </c>
      <c r="EM7" s="127"/>
      <c r="EN7" s="142" t="s">
        <v>114</v>
      </c>
      <c r="EO7" s="142"/>
      <c r="EP7" s="127" t="s">
        <v>37</v>
      </c>
      <c r="EQ7" s="127"/>
      <c r="ER7" s="142" t="s">
        <v>114</v>
      </c>
      <c r="ES7" s="142"/>
      <c r="ET7" s="127" t="s">
        <v>37</v>
      </c>
      <c r="EU7" s="127"/>
      <c r="EV7" s="142" t="s">
        <v>114</v>
      </c>
      <c r="EW7" s="142"/>
      <c r="EX7" s="127" t="s">
        <v>37</v>
      </c>
      <c r="EY7" s="127"/>
      <c r="EZ7" s="142" t="s">
        <v>114</v>
      </c>
      <c r="FA7" s="142"/>
      <c r="FB7" s="127" t="s">
        <v>37</v>
      </c>
      <c r="FC7" s="127"/>
      <c r="FD7" s="142" t="s">
        <v>114</v>
      </c>
      <c r="FE7" s="142"/>
      <c r="FF7" s="127" t="s">
        <v>37</v>
      </c>
      <c r="FG7" s="127"/>
      <c r="FH7" s="142" t="s">
        <v>114</v>
      </c>
      <c r="FI7" s="142"/>
      <c r="FJ7" s="127" t="s">
        <v>37</v>
      </c>
      <c r="FK7" s="127"/>
      <c r="FL7" s="142" t="s">
        <v>114</v>
      </c>
      <c r="FM7" s="142"/>
      <c r="FN7" s="127" t="s">
        <v>37</v>
      </c>
      <c r="FO7" s="127"/>
      <c r="FP7" s="142" t="s">
        <v>114</v>
      </c>
      <c r="FQ7" s="142"/>
      <c r="FR7" s="127" t="s">
        <v>37</v>
      </c>
      <c r="FS7" s="127"/>
      <c r="FT7" s="142" t="s">
        <v>114</v>
      </c>
      <c r="FU7" s="142"/>
      <c r="FV7" s="127" t="s">
        <v>37</v>
      </c>
      <c r="FW7" s="127"/>
      <c r="FX7" s="142" t="s">
        <v>114</v>
      </c>
      <c r="FY7" s="142"/>
      <c r="FZ7" s="127" t="s">
        <v>37</v>
      </c>
      <c r="GA7" s="127"/>
      <c r="GB7" s="142" t="s">
        <v>114</v>
      </c>
      <c r="GC7" s="142"/>
      <c r="GD7" s="127" t="s">
        <v>37</v>
      </c>
      <c r="GE7" s="127"/>
      <c r="GF7" s="142" t="s">
        <v>114</v>
      </c>
      <c r="GG7" s="142"/>
      <c r="GH7" s="127" t="s">
        <v>37</v>
      </c>
      <c r="GI7" s="127"/>
      <c r="GJ7" s="142" t="s">
        <v>114</v>
      </c>
      <c r="GK7" s="142"/>
      <c r="GL7" s="127" t="s">
        <v>37</v>
      </c>
      <c r="GM7" s="127"/>
      <c r="GN7" s="142" t="s">
        <v>114</v>
      </c>
      <c r="GO7" s="142"/>
      <c r="GP7" s="127" t="s">
        <v>37</v>
      </c>
      <c r="GQ7" s="127"/>
      <c r="GR7" s="142" t="s">
        <v>114</v>
      </c>
      <c r="GS7" s="142"/>
      <c r="GT7" s="127" t="s">
        <v>37</v>
      </c>
      <c r="GU7" s="127"/>
      <c r="GV7" s="142" t="s">
        <v>114</v>
      </c>
      <c r="GW7" s="142"/>
      <c r="GX7" s="127" t="s">
        <v>37</v>
      </c>
      <c r="GY7" s="127"/>
      <c r="GZ7" s="142" t="s">
        <v>114</v>
      </c>
      <c r="HA7" s="142"/>
      <c r="HB7" s="127" t="s">
        <v>37</v>
      </c>
      <c r="HC7" s="127"/>
      <c r="HD7" s="142" t="s">
        <v>114</v>
      </c>
      <c r="HE7" s="142"/>
      <c r="HF7" s="127" t="s">
        <v>37</v>
      </c>
      <c r="HG7" s="127"/>
      <c r="HH7" s="142" t="s">
        <v>114</v>
      </c>
      <c r="HI7" s="142"/>
      <c r="HJ7" s="127" t="s">
        <v>37</v>
      </c>
      <c r="HK7" s="127"/>
      <c r="HL7" s="142" t="s">
        <v>114</v>
      </c>
      <c r="HM7" s="142"/>
      <c r="HN7" s="127" t="s">
        <v>37</v>
      </c>
      <c r="HO7" s="127"/>
      <c r="HP7" s="142" t="s">
        <v>114</v>
      </c>
      <c r="HQ7" s="142"/>
      <c r="HR7" s="127" t="s">
        <v>37</v>
      </c>
      <c r="HS7" s="127"/>
      <c r="HT7" s="142" t="s">
        <v>114</v>
      </c>
      <c r="HU7" s="142"/>
      <c r="HV7" s="127" t="s">
        <v>37</v>
      </c>
      <c r="HW7" s="127"/>
      <c r="HX7" s="142" t="s">
        <v>114</v>
      </c>
      <c r="HY7" s="142"/>
      <c r="HZ7" s="127" t="s">
        <v>37</v>
      </c>
      <c r="IA7" s="127"/>
      <c r="IB7" s="142" t="s">
        <v>114</v>
      </c>
      <c r="IC7" s="142"/>
      <c r="ID7" s="127" t="s">
        <v>37</v>
      </c>
      <c r="IE7" s="127"/>
      <c r="IF7" s="142" t="s">
        <v>114</v>
      </c>
      <c r="IG7" s="142"/>
      <c r="IH7" s="127" t="s">
        <v>37</v>
      </c>
      <c r="II7" s="127"/>
      <c r="IJ7" s="142" t="s">
        <v>114</v>
      </c>
      <c r="IK7" s="142"/>
      <c r="IL7" s="127" t="s">
        <v>37</v>
      </c>
      <c r="IM7" s="127"/>
      <c r="IN7" s="142" t="s">
        <v>114</v>
      </c>
      <c r="IO7" s="142"/>
      <c r="IP7" s="127" t="s">
        <v>37</v>
      </c>
      <c r="IQ7" s="127"/>
      <c r="IR7" s="142" t="s">
        <v>114</v>
      </c>
      <c r="IS7" s="142"/>
      <c r="IT7" s="127" t="s">
        <v>37</v>
      </c>
      <c r="IU7" s="127"/>
      <c r="IV7" s="142" t="s">
        <v>114</v>
      </c>
      <c r="IW7" s="142"/>
    </row>
    <row r="8" spans="1:257">
      <c r="A8" s="127" t="s">
        <v>33</v>
      </c>
      <c r="B8" s="127"/>
      <c r="C8" s="127"/>
      <c r="D8" s="127"/>
      <c r="E8" s="127"/>
      <c r="F8" s="143" t="s">
        <v>223</v>
      </c>
      <c r="G8" s="143"/>
      <c r="H8" s="143"/>
      <c r="I8" s="53"/>
      <c r="J8" s="127" t="s">
        <v>33</v>
      </c>
      <c r="K8" s="127"/>
      <c r="L8" s="142" t="s">
        <v>115</v>
      </c>
      <c r="M8" s="142"/>
      <c r="N8" s="127" t="s">
        <v>33</v>
      </c>
      <c r="O8" s="127"/>
      <c r="P8" s="142" t="s">
        <v>115</v>
      </c>
      <c r="Q8" s="142"/>
      <c r="R8" s="127" t="s">
        <v>33</v>
      </c>
      <c r="S8" s="127"/>
      <c r="T8" s="142" t="s">
        <v>115</v>
      </c>
      <c r="U8" s="142"/>
      <c r="V8" s="127" t="s">
        <v>33</v>
      </c>
      <c r="W8" s="127"/>
      <c r="X8" s="142" t="s">
        <v>115</v>
      </c>
      <c r="Y8" s="142"/>
      <c r="Z8" s="127" t="s">
        <v>33</v>
      </c>
      <c r="AA8" s="127"/>
      <c r="AB8" s="142" t="s">
        <v>115</v>
      </c>
      <c r="AC8" s="142"/>
      <c r="AD8" s="127" t="s">
        <v>33</v>
      </c>
      <c r="AE8" s="127"/>
      <c r="AF8" s="142" t="s">
        <v>115</v>
      </c>
      <c r="AG8" s="142"/>
      <c r="AH8" s="127" t="s">
        <v>33</v>
      </c>
      <c r="AI8" s="127"/>
      <c r="AJ8" s="142" t="s">
        <v>115</v>
      </c>
      <c r="AK8" s="142"/>
      <c r="AL8" s="127" t="s">
        <v>33</v>
      </c>
      <c r="AM8" s="127"/>
      <c r="AN8" s="142" t="s">
        <v>115</v>
      </c>
      <c r="AO8" s="142"/>
      <c r="AP8" s="127" t="s">
        <v>33</v>
      </c>
      <c r="AQ8" s="127"/>
      <c r="AR8" s="142" t="s">
        <v>115</v>
      </c>
      <c r="AS8" s="142"/>
      <c r="AT8" s="127" t="s">
        <v>33</v>
      </c>
      <c r="AU8" s="127"/>
      <c r="AV8" s="142" t="s">
        <v>115</v>
      </c>
      <c r="AW8" s="142"/>
      <c r="AX8" s="127" t="s">
        <v>33</v>
      </c>
      <c r="AY8" s="127"/>
      <c r="AZ8" s="142" t="s">
        <v>115</v>
      </c>
      <c r="BA8" s="142"/>
      <c r="BB8" s="127" t="s">
        <v>33</v>
      </c>
      <c r="BC8" s="127"/>
      <c r="BD8" s="142" t="s">
        <v>115</v>
      </c>
      <c r="BE8" s="142"/>
      <c r="BF8" s="127" t="s">
        <v>33</v>
      </c>
      <c r="BG8" s="127"/>
      <c r="BH8" s="142" t="s">
        <v>115</v>
      </c>
      <c r="BI8" s="142"/>
      <c r="BJ8" s="127" t="s">
        <v>33</v>
      </c>
      <c r="BK8" s="127"/>
      <c r="BL8" s="142" t="s">
        <v>115</v>
      </c>
      <c r="BM8" s="142"/>
      <c r="BN8" s="127" t="s">
        <v>33</v>
      </c>
      <c r="BO8" s="127"/>
      <c r="BP8" s="142" t="s">
        <v>115</v>
      </c>
      <c r="BQ8" s="142"/>
      <c r="BR8" s="127" t="s">
        <v>33</v>
      </c>
      <c r="BS8" s="127"/>
      <c r="BT8" s="142" t="s">
        <v>115</v>
      </c>
      <c r="BU8" s="142"/>
      <c r="BV8" s="127" t="s">
        <v>33</v>
      </c>
      <c r="BW8" s="127"/>
      <c r="BX8" s="142" t="s">
        <v>115</v>
      </c>
      <c r="BY8" s="142"/>
      <c r="BZ8" s="127" t="s">
        <v>33</v>
      </c>
      <c r="CA8" s="127"/>
      <c r="CB8" s="142" t="s">
        <v>115</v>
      </c>
      <c r="CC8" s="142"/>
      <c r="CD8" s="127" t="s">
        <v>33</v>
      </c>
      <c r="CE8" s="127"/>
      <c r="CF8" s="142" t="s">
        <v>115</v>
      </c>
      <c r="CG8" s="142"/>
      <c r="CH8" s="127" t="s">
        <v>33</v>
      </c>
      <c r="CI8" s="127"/>
      <c r="CJ8" s="142" t="s">
        <v>115</v>
      </c>
      <c r="CK8" s="142"/>
      <c r="CL8" s="127" t="s">
        <v>33</v>
      </c>
      <c r="CM8" s="127"/>
      <c r="CN8" s="142" t="s">
        <v>115</v>
      </c>
      <c r="CO8" s="142"/>
      <c r="CP8" s="127" t="s">
        <v>33</v>
      </c>
      <c r="CQ8" s="127"/>
      <c r="CR8" s="142" t="s">
        <v>115</v>
      </c>
      <c r="CS8" s="142"/>
      <c r="CT8" s="127" t="s">
        <v>33</v>
      </c>
      <c r="CU8" s="127"/>
      <c r="CV8" s="142" t="s">
        <v>115</v>
      </c>
      <c r="CW8" s="142"/>
      <c r="CX8" s="127" t="s">
        <v>33</v>
      </c>
      <c r="CY8" s="127"/>
      <c r="CZ8" s="142" t="s">
        <v>115</v>
      </c>
      <c r="DA8" s="142"/>
      <c r="DB8" s="127" t="s">
        <v>33</v>
      </c>
      <c r="DC8" s="127"/>
      <c r="DD8" s="142" t="s">
        <v>115</v>
      </c>
      <c r="DE8" s="142"/>
      <c r="DF8" s="127" t="s">
        <v>33</v>
      </c>
      <c r="DG8" s="127"/>
      <c r="DH8" s="142" t="s">
        <v>115</v>
      </c>
      <c r="DI8" s="142"/>
      <c r="DJ8" s="127" t="s">
        <v>33</v>
      </c>
      <c r="DK8" s="127"/>
      <c r="DL8" s="142" t="s">
        <v>115</v>
      </c>
      <c r="DM8" s="142"/>
      <c r="DN8" s="127" t="s">
        <v>33</v>
      </c>
      <c r="DO8" s="127"/>
      <c r="DP8" s="142" t="s">
        <v>115</v>
      </c>
      <c r="DQ8" s="142"/>
      <c r="DR8" s="127" t="s">
        <v>33</v>
      </c>
      <c r="DS8" s="127"/>
      <c r="DT8" s="142" t="s">
        <v>115</v>
      </c>
      <c r="DU8" s="142"/>
      <c r="DV8" s="127" t="s">
        <v>33</v>
      </c>
      <c r="DW8" s="127"/>
      <c r="DX8" s="142" t="s">
        <v>115</v>
      </c>
      <c r="DY8" s="142"/>
      <c r="DZ8" s="127" t="s">
        <v>33</v>
      </c>
      <c r="EA8" s="127"/>
      <c r="EB8" s="142" t="s">
        <v>115</v>
      </c>
      <c r="EC8" s="142"/>
      <c r="ED8" s="127" t="s">
        <v>33</v>
      </c>
      <c r="EE8" s="127"/>
      <c r="EF8" s="142" t="s">
        <v>115</v>
      </c>
      <c r="EG8" s="142"/>
      <c r="EH8" s="127" t="s">
        <v>33</v>
      </c>
      <c r="EI8" s="127"/>
      <c r="EJ8" s="142" t="s">
        <v>115</v>
      </c>
      <c r="EK8" s="142"/>
      <c r="EL8" s="127" t="s">
        <v>33</v>
      </c>
      <c r="EM8" s="127"/>
      <c r="EN8" s="142" t="s">
        <v>115</v>
      </c>
      <c r="EO8" s="142"/>
      <c r="EP8" s="127" t="s">
        <v>33</v>
      </c>
      <c r="EQ8" s="127"/>
      <c r="ER8" s="142" t="s">
        <v>115</v>
      </c>
      <c r="ES8" s="142"/>
      <c r="ET8" s="127" t="s">
        <v>33</v>
      </c>
      <c r="EU8" s="127"/>
      <c r="EV8" s="142" t="s">
        <v>115</v>
      </c>
      <c r="EW8" s="142"/>
      <c r="EX8" s="127" t="s">
        <v>33</v>
      </c>
      <c r="EY8" s="127"/>
      <c r="EZ8" s="142" t="s">
        <v>115</v>
      </c>
      <c r="FA8" s="142"/>
      <c r="FB8" s="127" t="s">
        <v>33</v>
      </c>
      <c r="FC8" s="127"/>
      <c r="FD8" s="142" t="s">
        <v>115</v>
      </c>
      <c r="FE8" s="142"/>
      <c r="FF8" s="127" t="s">
        <v>33</v>
      </c>
      <c r="FG8" s="127"/>
      <c r="FH8" s="142" t="s">
        <v>115</v>
      </c>
      <c r="FI8" s="142"/>
      <c r="FJ8" s="127" t="s">
        <v>33</v>
      </c>
      <c r="FK8" s="127"/>
      <c r="FL8" s="142" t="s">
        <v>115</v>
      </c>
      <c r="FM8" s="142"/>
      <c r="FN8" s="127" t="s">
        <v>33</v>
      </c>
      <c r="FO8" s="127"/>
      <c r="FP8" s="142" t="s">
        <v>115</v>
      </c>
      <c r="FQ8" s="142"/>
      <c r="FR8" s="127" t="s">
        <v>33</v>
      </c>
      <c r="FS8" s="127"/>
      <c r="FT8" s="142" t="s">
        <v>115</v>
      </c>
      <c r="FU8" s="142"/>
      <c r="FV8" s="127" t="s">
        <v>33</v>
      </c>
      <c r="FW8" s="127"/>
      <c r="FX8" s="142" t="s">
        <v>115</v>
      </c>
      <c r="FY8" s="142"/>
      <c r="FZ8" s="127" t="s">
        <v>33</v>
      </c>
      <c r="GA8" s="127"/>
      <c r="GB8" s="142" t="s">
        <v>115</v>
      </c>
      <c r="GC8" s="142"/>
      <c r="GD8" s="127" t="s">
        <v>33</v>
      </c>
      <c r="GE8" s="127"/>
      <c r="GF8" s="142" t="s">
        <v>115</v>
      </c>
      <c r="GG8" s="142"/>
      <c r="GH8" s="127" t="s">
        <v>33</v>
      </c>
      <c r="GI8" s="127"/>
      <c r="GJ8" s="142" t="s">
        <v>115</v>
      </c>
      <c r="GK8" s="142"/>
      <c r="GL8" s="127" t="s">
        <v>33</v>
      </c>
      <c r="GM8" s="127"/>
      <c r="GN8" s="142" t="s">
        <v>115</v>
      </c>
      <c r="GO8" s="142"/>
      <c r="GP8" s="127" t="s">
        <v>33</v>
      </c>
      <c r="GQ8" s="127"/>
      <c r="GR8" s="142" t="s">
        <v>115</v>
      </c>
      <c r="GS8" s="142"/>
      <c r="GT8" s="127" t="s">
        <v>33</v>
      </c>
      <c r="GU8" s="127"/>
      <c r="GV8" s="142" t="s">
        <v>115</v>
      </c>
      <c r="GW8" s="142"/>
      <c r="GX8" s="127" t="s">
        <v>33</v>
      </c>
      <c r="GY8" s="127"/>
      <c r="GZ8" s="142" t="s">
        <v>115</v>
      </c>
      <c r="HA8" s="142"/>
      <c r="HB8" s="127" t="s">
        <v>33</v>
      </c>
      <c r="HC8" s="127"/>
      <c r="HD8" s="142" t="s">
        <v>115</v>
      </c>
      <c r="HE8" s="142"/>
      <c r="HF8" s="127" t="s">
        <v>33</v>
      </c>
      <c r="HG8" s="127"/>
      <c r="HH8" s="142" t="s">
        <v>115</v>
      </c>
      <c r="HI8" s="142"/>
      <c r="HJ8" s="127" t="s">
        <v>33</v>
      </c>
      <c r="HK8" s="127"/>
      <c r="HL8" s="142" t="s">
        <v>115</v>
      </c>
      <c r="HM8" s="142"/>
      <c r="HN8" s="127" t="s">
        <v>33</v>
      </c>
      <c r="HO8" s="127"/>
      <c r="HP8" s="142" t="s">
        <v>115</v>
      </c>
      <c r="HQ8" s="142"/>
      <c r="HR8" s="127" t="s">
        <v>33</v>
      </c>
      <c r="HS8" s="127"/>
      <c r="HT8" s="142" t="s">
        <v>115</v>
      </c>
      <c r="HU8" s="142"/>
      <c r="HV8" s="127" t="s">
        <v>33</v>
      </c>
      <c r="HW8" s="127"/>
      <c r="HX8" s="142" t="s">
        <v>115</v>
      </c>
      <c r="HY8" s="142"/>
      <c r="HZ8" s="127" t="s">
        <v>33</v>
      </c>
      <c r="IA8" s="127"/>
      <c r="IB8" s="142" t="s">
        <v>115</v>
      </c>
      <c r="IC8" s="142"/>
      <c r="ID8" s="127" t="s">
        <v>33</v>
      </c>
      <c r="IE8" s="127"/>
      <c r="IF8" s="142" t="s">
        <v>115</v>
      </c>
      <c r="IG8" s="142"/>
      <c r="IH8" s="127" t="s">
        <v>33</v>
      </c>
      <c r="II8" s="127"/>
      <c r="IJ8" s="142" t="s">
        <v>115</v>
      </c>
      <c r="IK8" s="142"/>
      <c r="IL8" s="127" t="s">
        <v>33</v>
      </c>
      <c r="IM8" s="127"/>
      <c r="IN8" s="142" t="s">
        <v>115</v>
      </c>
      <c r="IO8" s="142"/>
      <c r="IP8" s="127" t="s">
        <v>33</v>
      </c>
      <c r="IQ8" s="127"/>
      <c r="IR8" s="142" t="s">
        <v>115</v>
      </c>
      <c r="IS8" s="142"/>
      <c r="IT8" s="127" t="s">
        <v>33</v>
      </c>
      <c r="IU8" s="127"/>
      <c r="IV8" s="142" t="s">
        <v>115</v>
      </c>
      <c r="IW8" s="142"/>
    </row>
    <row r="9" spans="1:257">
      <c r="A9" s="56"/>
      <c r="B9" s="56"/>
      <c r="C9" s="56"/>
      <c r="D9" s="56"/>
      <c r="E9" s="56"/>
      <c r="F9" s="56"/>
      <c r="G9" s="56"/>
      <c r="H9" s="56"/>
    </row>
    <row r="10" spans="1:257">
      <c r="A10" s="172" t="s">
        <v>125</v>
      </c>
      <c r="B10" s="172"/>
      <c r="C10" s="172"/>
      <c r="D10" s="172"/>
      <c r="E10" s="172"/>
      <c r="F10" s="172"/>
      <c r="G10" s="172"/>
      <c r="H10" s="172"/>
    </row>
    <row r="11" spans="1:257" ht="25.5">
      <c r="A11" s="174" t="s">
        <v>131</v>
      </c>
      <c r="B11" s="175" t="s">
        <v>123</v>
      </c>
      <c r="C11" s="175"/>
      <c r="D11" s="170" t="s">
        <v>126</v>
      </c>
      <c r="E11" s="65" t="s">
        <v>174</v>
      </c>
      <c r="F11" s="65" t="s">
        <v>172</v>
      </c>
      <c r="G11" s="65" t="s">
        <v>168</v>
      </c>
      <c r="H11" s="65" t="s">
        <v>167</v>
      </c>
    </row>
    <row r="12" spans="1:257">
      <c r="A12" s="174"/>
      <c r="B12" s="175"/>
      <c r="C12" s="175"/>
      <c r="D12" s="171"/>
      <c r="E12" s="65" t="s">
        <v>29</v>
      </c>
      <c r="F12" s="65" t="s">
        <v>29</v>
      </c>
      <c r="G12" s="65" t="s">
        <v>29</v>
      </c>
      <c r="H12" s="65" t="s">
        <v>29</v>
      </c>
    </row>
    <row r="13" spans="1:257">
      <c r="A13" s="174"/>
      <c r="B13" s="175"/>
      <c r="C13" s="175"/>
      <c r="D13" s="65" t="s">
        <v>127</v>
      </c>
      <c r="E13" s="65" t="s">
        <v>128</v>
      </c>
      <c r="F13" s="65" t="s">
        <v>129</v>
      </c>
      <c r="G13" s="65" t="s">
        <v>130</v>
      </c>
      <c r="H13" s="65" t="s">
        <v>169</v>
      </c>
    </row>
    <row r="14" spans="1:257" ht="18.75" customHeight="1">
      <c r="A14" s="66">
        <v>1</v>
      </c>
      <c r="B14" s="169" t="str">
        <f>Parâmetros!B18</f>
        <v>Coordenador Geral</v>
      </c>
      <c r="C14" s="169"/>
      <c r="D14" s="63">
        <v>1</v>
      </c>
      <c r="E14" s="64"/>
      <c r="F14" s="64"/>
      <c r="G14" s="64"/>
      <c r="H14" s="64"/>
    </row>
    <row r="15" spans="1:257" ht="18.75" customHeight="1">
      <c r="A15" s="66">
        <v>2</v>
      </c>
      <c r="B15" s="169" t="str">
        <f>Parâmetros!B19</f>
        <v>Engenheiro de Projetos Sênior</v>
      </c>
      <c r="C15" s="169"/>
      <c r="D15" s="63">
        <v>9</v>
      </c>
      <c r="E15" s="64"/>
      <c r="F15" s="64"/>
      <c r="G15" s="64"/>
      <c r="H15" s="64"/>
    </row>
    <row r="16" spans="1:257" ht="18.75" customHeight="1">
      <c r="A16" s="66">
        <v>3</v>
      </c>
      <c r="B16" s="169" t="str">
        <f>Parâmetros!B20</f>
        <v>Engenheiro de Projetos Pleno</v>
      </c>
      <c r="C16" s="169"/>
      <c r="D16" s="63">
        <v>11</v>
      </c>
      <c r="E16" s="64"/>
      <c r="F16" s="64"/>
      <c r="G16" s="64"/>
      <c r="H16" s="64"/>
    </row>
    <row r="17" spans="1:8" ht="18.75" customHeight="1">
      <c r="A17" s="66">
        <v>4</v>
      </c>
      <c r="B17" s="169" t="str">
        <f>Parâmetros!B21</f>
        <v>Bacharel em Direito Sênior</v>
      </c>
      <c r="C17" s="169"/>
      <c r="D17" s="63">
        <v>4</v>
      </c>
      <c r="E17" s="64"/>
      <c r="F17" s="64"/>
      <c r="G17" s="64"/>
      <c r="H17" s="64"/>
    </row>
    <row r="18" spans="1:8" ht="18.75" customHeight="1">
      <c r="A18" s="66">
        <v>5</v>
      </c>
      <c r="B18" s="169" t="str">
        <f>Parâmetros!B22</f>
        <v>Economista Sênior</v>
      </c>
      <c r="C18" s="169"/>
      <c r="D18" s="63">
        <v>5</v>
      </c>
      <c r="E18" s="64"/>
      <c r="F18" s="64"/>
      <c r="G18" s="64"/>
      <c r="H18" s="64"/>
    </row>
    <row r="19" spans="1:8" ht="18.75" customHeight="1">
      <c r="A19" s="66">
        <v>6</v>
      </c>
      <c r="B19" s="169" t="str">
        <f>Parâmetros!B23</f>
        <v>Contador Sênior</v>
      </c>
      <c r="C19" s="169"/>
      <c r="D19" s="63">
        <v>6</v>
      </c>
      <c r="E19" s="64"/>
      <c r="F19" s="64"/>
      <c r="G19" s="64"/>
      <c r="H19" s="64"/>
    </row>
    <row r="20" spans="1:8" ht="18.75" customHeight="1">
      <c r="A20" s="66">
        <v>7</v>
      </c>
      <c r="B20" s="169" t="str">
        <f>Parâmetros!B24</f>
        <v>Assistente Administrativo Sênior</v>
      </c>
      <c r="C20" s="169"/>
      <c r="D20" s="63">
        <v>2</v>
      </c>
      <c r="E20" s="64"/>
      <c r="F20" s="64"/>
      <c r="G20" s="64"/>
      <c r="H20" s="64"/>
    </row>
    <row r="21" spans="1:8" ht="18.75" customHeight="1">
      <c r="A21" s="66">
        <v>8</v>
      </c>
      <c r="B21" s="169" t="str">
        <f>Parâmetros!B25</f>
        <v>Assistente Administrativo Júnior</v>
      </c>
      <c r="C21" s="169"/>
      <c r="D21" s="63">
        <v>1</v>
      </c>
      <c r="E21" s="64"/>
      <c r="F21" s="64"/>
      <c r="G21" s="64"/>
      <c r="H21" s="64"/>
    </row>
    <row r="22" spans="1:8" ht="25.5" customHeight="1">
      <c r="A22" s="66">
        <v>9</v>
      </c>
      <c r="B22" s="169" t="str">
        <f>Parâmetros!B26</f>
        <v>Auxiliar Administrativo</v>
      </c>
      <c r="C22" s="169"/>
      <c r="D22" s="63">
        <v>1</v>
      </c>
      <c r="E22" s="64"/>
      <c r="F22" s="64"/>
      <c r="G22" s="64"/>
      <c r="H22" s="64"/>
    </row>
    <row r="23" spans="1:8" ht="18.75" customHeight="1">
      <c r="A23" s="173" t="s">
        <v>171</v>
      </c>
      <c r="B23" s="173"/>
      <c r="C23" s="173"/>
      <c r="D23" s="173"/>
      <c r="E23" s="173"/>
      <c r="F23" s="67">
        <f>SUM(F14:F22)</f>
        <v>0</v>
      </c>
      <c r="G23" s="67">
        <f>SUM(G14:G22)</f>
        <v>0</v>
      </c>
      <c r="H23" s="67">
        <f>SUM(H14:H22)</f>
        <v>0</v>
      </c>
    </row>
    <row r="24" spans="1:8">
      <c r="A24" s="55" t="s">
        <v>173</v>
      </c>
    </row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66">
    <mergeCell ref="A11:A13"/>
    <mergeCell ref="T7:U7"/>
    <mergeCell ref="V7:W7"/>
    <mergeCell ref="B11:C13"/>
    <mergeCell ref="AX7:AY7"/>
    <mergeCell ref="AD7:AE7"/>
    <mergeCell ref="J7:K7"/>
    <mergeCell ref="L7:M7"/>
    <mergeCell ref="N7:O7"/>
    <mergeCell ref="P7:Q7"/>
    <mergeCell ref="Z7:AA7"/>
    <mergeCell ref="AB7:AC7"/>
    <mergeCell ref="AN7:AO7"/>
    <mergeCell ref="AP7:AQ7"/>
    <mergeCell ref="AF7:AG7"/>
    <mergeCell ref="AH7:AI7"/>
    <mergeCell ref="AJ7:AK7"/>
    <mergeCell ref="AL7:AM7"/>
    <mergeCell ref="AT7:AU7"/>
    <mergeCell ref="AV7:AW7"/>
    <mergeCell ref="A7:E7"/>
    <mergeCell ref="F7:H7"/>
    <mergeCell ref="AF8:AG8"/>
    <mergeCell ref="AH8:AI8"/>
    <mergeCell ref="CT7:CU7"/>
    <mergeCell ref="CP7:CQ7"/>
    <mergeCell ref="CJ7:CK7"/>
    <mergeCell ref="BD7:BE7"/>
    <mergeCell ref="BF7:BG7"/>
    <mergeCell ref="BH7:BI7"/>
    <mergeCell ref="BJ7:BK7"/>
    <mergeCell ref="BZ7:CA7"/>
    <mergeCell ref="HJ7:HK7"/>
    <mergeCell ref="DT7:DU7"/>
    <mergeCell ref="DV7:DW7"/>
    <mergeCell ref="EL7:EM7"/>
    <mergeCell ref="FN7:FO7"/>
    <mergeCell ref="FZ7:GA7"/>
    <mergeCell ref="GJ7:GK7"/>
    <mergeCell ref="GL7:GM7"/>
    <mergeCell ref="FD7:FE7"/>
    <mergeCell ref="FF7:FG7"/>
    <mergeCell ref="FV7:FW7"/>
    <mergeCell ref="FX7:FY7"/>
    <mergeCell ref="GB7:GC7"/>
    <mergeCell ref="GD7:GE7"/>
    <mergeCell ref="GF7:GG7"/>
    <mergeCell ref="ER7:ES7"/>
    <mergeCell ref="FL7:FM7"/>
    <mergeCell ref="CX8:CY8"/>
    <mergeCell ref="DJ8:DK8"/>
    <mergeCell ref="IN7:IO7"/>
    <mergeCell ref="HP7:HQ7"/>
    <mergeCell ref="HR7:HS7"/>
    <mergeCell ref="HT7:HU7"/>
    <mergeCell ref="HV7:HW7"/>
    <mergeCell ref="IF7:IG7"/>
    <mergeCell ref="IH7:II7"/>
    <mergeCell ref="IJ7:IK7"/>
    <mergeCell ref="GR7:GS7"/>
    <mergeCell ref="GT7:GU7"/>
    <mergeCell ref="GV7:GW7"/>
    <mergeCell ref="GX7:GY7"/>
    <mergeCell ref="IL7:IM7"/>
    <mergeCell ref="GZ7:HA7"/>
    <mergeCell ref="HB7:HC7"/>
    <mergeCell ref="HD7:HE7"/>
    <mergeCell ref="HF7:HG7"/>
    <mergeCell ref="HH7:HI7"/>
    <mergeCell ref="HX7:HY7"/>
    <mergeCell ref="HZ7:IA7"/>
    <mergeCell ref="IB7:IC7"/>
    <mergeCell ref="ID7:IE7"/>
    <mergeCell ref="DT8:DU8"/>
    <mergeCell ref="DV8:DW8"/>
    <mergeCell ref="FL8:FM8"/>
    <mergeCell ref="CZ8:DA8"/>
    <mergeCell ref="DB8:DC8"/>
    <mergeCell ref="DP8:DQ8"/>
    <mergeCell ref="DD8:DE8"/>
    <mergeCell ref="DF8:DG8"/>
    <mergeCell ref="DX8:DY8"/>
    <mergeCell ref="DZ8:EA8"/>
    <mergeCell ref="EB8:EC8"/>
    <mergeCell ref="ED8:EE8"/>
    <mergeCell ref="DH8:DI8"/>
    <mergeCell ref="EV7:EW7"/>
    <mergeCell ref="EX7:EY7"/>
    <mergeCell ref="EZ7:FA7"/>
    <mergeCell ref="FB7:FC7"/>
    <mergeCell ref="EH7:EI7"/>
    <mergeCell ref="FH7:FI7"/>
    <mergeCell ref="FJ7:FK7"/>
    <mergeCell ref="ET8:EU8"/>
    <mergeCell ref="EF7:EG7"/>
    <mergeCell ref="EV8:EW8"/>
    <mergeCell ref="EP7:EQ7"/>
    <mergeCell ref="EN8:EO8"/>
    <mergeCell ref="EF8:EG8"/>
    <mergeCell ref="EH8:EI8"/>
    <mergeCell ref="EJ8:EK8"/>
    <mergeCell ref="EL8:EM8"/>
    <mergeCell ref="EP8:EQ8"/>
    <mergeCell ref="ER8:ES8"/>
    <mergeCell ref="FD8:FE8"/>
    <mergeCell ref="EJ7:EK7"/>
    <mergeCell ref="ET7:EU7"/>
    <mergeCell ref="EN7:EO7"/>
    <mergeCell ref="BX7:BY7"/>
    <mergeCell ref="DX7:DY7"/>
    <mergeCell ref="DZ7:EA7"/>
    <mergeCell ref="EB7:EC7"/>
    <mergeCell ref="ED7:EE7"/>
    <mergeCell ref="DL7:DM7"/>
    <mergeCell ref="DN7:DO7"/>
    <mergeCell ref="CL7:CM7"/>
    <mergeCell ref="CZ7:DA7"/>
    <mergeCell ref="DB7:DC7"/>
    <mergeCell ref="DD7:DE7"/>
    <mergeCell ref="DF7:DG7"/>
    <mergeCell ref="DH7:DI7"/>
    <mergeCell ref="DJ7:DK7"/>
    <mergeCell ref="DP7:DQ7"/>
    <mergeCell ref="CN7:CO7"/>
    <mergeCell ref="DR7:DS7"/>
    <mergeCell ref="CV7:CW7"/>
    <mergeCell ref="CX7:CY7"/>
    <mergeCell ref="CB7:CC7"/>
    <mergeCell ref="CD7:CE7"/>
    <mergeCell ref="CF7:CG7"/>
    <mergeCell ref="CH7:CI7"/>
    <mergeCell ref="CR7:CS7"/>
    <mergeCell ref="R7:S7"/>
    <mergeCell ref="BT7:BU7"/>
    <mergeCell ref="BV7:BW7"/>
    <mergeCell ref="R8:S8"/>
    <mergeCell ref="T8:U8"/>
    <mergeCell ref="V8:W8"/>
    <mergeCell ref="X8:Y8"/>
    <mergeCell ref="BP8:BQ8"/>
    <mergeCell ref="BR8:BS8"/>
    <mergeCell ref="BV8:BW8"/>
    <mergeCell ref="Z8:AA8"/>
    <mergeCell ref="AB8:AC8"/>
    <mergeCell ref="AD8:AE8"/>
    <mergeCell ref="X7:Y7"/>
    <mergeCell ref="AR7:AS7"/>
    <mergeCell ref="BL7:BM7"/>
    <mergeCell ref="BN7:BO7"/>
    <mergeCell ref="BP7:BQ7"/>
    <mergeCell ref="BR7:BS7"/>
    <mergeCell ref="AZ7:BA7"/>
    <mergeCell ref="BB7:BC7"/>
    <mergeCell ref="IT7:IU7"/>
    <mergeCell ref="IV7:IW7"/>
    <mergeCell ref="A8:E8"/>
    <mergeCell ref="F8:H8"/>
    <mergeCell ref="J8:K8"/>
    <mergeCell ref="L8:M8"/>
    <mergeCell ref="N8:O8"/>
    <mergeCell ref="P8:Q8"/>
    <mergeCell ref="AJ8:AK8"/>
    <mergeCell ref="AV8:AW8"/>
    <mergeCell ref="AN8:AO8"/>
    <mergeCell ref="AP8:AQ8"/>
    <mergeCell ref="AR8:AS8"/>
    <mergeCell ref="AT8:AU8"/>
    <mergeCell ref="AL8:AM8"/>
    <mergeCell ref="AX8:AY8"/>
    <mergeCell ref="AZ8:BA8"/>
    <mergeCell ref="BB8:BC8"/>
    <mergeCell ref="BD8:BE8"/>
    <mergeCell ref="BF8:BG8"/>
    <mergeCell ref="BT8:BU8"/>
    <mergeCell ref="IR8:IS8"/>
    <mergeCell ref="BH8:BI8"/>
    <mergeCell ref="BJ8:BK8"/>
    <mergeCell ref="IP7:IQ7"/>
    <mergeCell ref="IR7:IS7"/>
    <mergeCell ref="GH8:GI8"/>
    <mergeCell ref="FX8:FY8"/>
    <mergeCell ref="FZ8:GA8"/>
    <mergeCell ref="GH7:GI7"/>
    <mergeCell ref="FP7:FQ7"/>
    <mergeCell ref="FR7:FS7"/>
    <mergeCell ref="FT7:FU7"/>
    <mergeCell ref="GV8:GW8"/>
    <mergeCell ref="FP8:FQ8"/>
    <mergeCell ref="FR8:FS8"/>
    <mergeCell ref="FT8:FU8"/>
    <mergeCell ref="FV8:FW8"/>
    <mergeCell ref="GJ8:GK8"/>
    <mergeCell ref="GL8:GM8"/>
    <mergeCell ref="GN8:GO8"/>
    <mergeCell ref="GP8:GQ8"/>
    <mergeCell ref="GF8:GG8"/>
    <mergeCell ref="HL7:HM7"/>
    <mergeCell ref="GN7:GO7"/>
    <mergeCell ref="GP7:GQ7"/>
    <mergeCell ref="HN7:HO7"/>
    <mergeCell ref="HF8:HG8"/>
    <mergeCell ref="CT8:CU8"/>
    <mergeCell ref="CV8:CW8"/>
    <mergeCell ref="HH8:HI8"/>
    <mergeCell ref="HJ8:HK8"/>
    <mergeCell ref="HL8:HM8"/>
    <mergeCell ref="GZ8:HA8"/>
    <mergeCell ref="HB8:HC8"/>
    <mergeCell ref="FF8:FG8"/>
    <mergeCell ref="FH8:FI8"/>
    <mergeCell ref="GX8:GY8"/>
    <mergeCell ref="GB8:GC8"/>
    <mergeCell ref="GD8:GE8"/>
    <mergeCell ref="FN8:FO8"/>
    <mergeCell ref="EX8:EY8"/>
    <mergeCell ref="FB8:FC8"/>
    <mergeCell ref="EZ8:FA8"/>
    <mergeCell ref="FJ8:FK8"/>
    <mergeCell ref="HZ8:IA8"/>
    <mergeCell ref="HD8:HE8"/>
    <mergeCell ref="B14:C14"/>
    <mergeCell ref="A23:E23"/>
    <mergeCell ref="B15:C15"/>
    <mergeCell ref="B16:C16"/>
    <mergeCell ref="B17:C17"/>
    <mergeCell ref="B18:C18"/>
    <mergeCell ref="B19:C19"/>
    <mergeCell ref="B22:C22"/>
    <mergeCell ref="DL8:DM8"/>
    <mergeCell ref="BL8:BM8"/>
    <mergeCell ref="BN8:BO8"/>
    <mergeCell ref="CD8:CE8"/>
    <mergeCell ref="BX8:BY8"/>
    <mergeCell ref="BZ8:CA8"/>
    <mergeCell ref="CB8:CC8"/>
    <mergeCell ref="CR8:CS8"/>
    <mergeCell ref="CJ8:CK8"/>
    <mergeCell ref="CL8:CM8"/>
    <mergeCell ref="CN8:CO8"/>
    <mergeCell ref="CP8:CQ8"/>
    <mergeCell ref="CF8:CG8"/>
    <mergeCell ref="CH8:CI8"/>
    <mergeCell ref="B20:C20"/>
    <mergeCell ref="B21:C21"/>
    <mergeCell ref="IV8:IW8"/>
    <mergeCell ref="ID8:IE8"/>
    <mergeCell ref="IF8:IG8"/>
    <mergeCell ref="IP8:IQ8"/>
    <mergeCell ref="IN8:IO8"/>
    <mergeCell ref="IH8:II8"/>
    <mergeCell ref="IJ8:IK8"/>
    <mergeCell ref="D11:D12"/>
    <mergeCell ref="HP8:HQ8"/>
    <mergeCell ref="HR8:HS8"/>
    <mergeCell ref="HT8:HU8"/>
    <mergeCell ref="IL8:IM8"/>
    <mergeCell ref="HN8:HO8"/>
    <mergeCell ref="A10:H10"/>
    <mergeCell ref="GR8:GS8"/>
    <mergeCell ref="GT8:GU8"/>
    <mergeCell ref="IT8:IU8"/>
    <mergeCell ref="IB8:IC8"/>
    <mergeCell ref="DN8:DO8"/>
    <mergeCell ref="DR8:DS8"/>
    <mergeCell ref="HV8:HW8"/>
    <mergeCell ref="HX8:HY8"/>
  </mergeCells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3EA15-00FF-4CCD-A81C-F523B015E0AF}">
  <sheetPr>
    <pageSetUpPr fitToPage="1"/>
  </sheetPr>
  <dimension ref="A1:M76"/>
  <sheetViews>
    <sheetView showGridLines="0" view="pageBreakPreview" topLeftCell="A7" zoomScaleNormal="100" zoomScaleSheetLayoutView="100" workbookViewId="0">
      <selection activeCell="D8" sqref="D8"/>
    </sheetView>
  </sheetViews>
  <sheetFormatPr defaultColWidth="8.85546875" defaultRowHeight="12" zeroHeight="1"/>
  <cols>
    <col min="1" max="1" width="8.85546875" style="71" customWidth="1"/>
    <col min="2" max="2" width="30.28515625" style="71" customWidth="1"/>
    <col min="3" max="3" width="11.42578125" style="71" bestFit="1" customWidth="1"/>
    <col min="4" max="4" width="15.7109375" style="71" bestFit="1" customWidth="1"/>
    <col min="5" max="5" width="12.7109375" style="71" bestFit="1" customWidth="1"/>
    <col min="6" max="6" width="9.28515625" style="71" bestFit="1" customWidth="1"/>
    <col min="7" max="7" width="8.28515625" style="71" bestFit="1" customWidth="1"/>
    <col min="8" max="8" width="10.5703125" style="71" bestFit="1" customWidth="1"/>
    <col min="9" max="9" width="11.7109375" style="71" bestFit="1" customWidth="1"/>
    <col min="10" max="10" width="7.42578125" style="71" bestFit="1" customWidth="1"/>
    <col min="11" max="11" width="6.7109375" style="71" bestFit="1" customWidth="1"/>
    <col min="12" max="12" width="7.140625" style="71" bestFit="1" customWidth="1"/>
    <col min="13" max="13" width="10.42578125" style="71" bestFit="1" customWidth="1"/>
    <col min="14" max="16384" width="8.85546875" style="71"/>
  </cols>
  <sheetData>
    <row r="1" spans="1:13">
      <c r="A1" s="70" t="s">
        <v>138</v>
      </c>
    </row>
    <row r="2" spans="1:13">
      <c r="A2" s="70" t="s">
        <v>139</v>
      </c>
    </row>
    <row r="3" spans="1:13">
      <c r="A3" s="70" t="s">
        <v>140</v>
      </c>
    </row>
    <row r="4" spans="1:13">
      <c r="A4" s="70" t="s">
        <v>141</v>
      </c>
    </row>
    <row r="5" spans="1:13">
      <c r="A5" s="70" t="s">
        <v>142</v>
      </c>
    </row>
    <row r="6" spans="1:13"/>
    <row r="7" spans="1:13">
      <c r="A7" s="105" t="s">
        <v>143</v>
      </c>
      <c r="B7" s="106"/>
      <c r="C7" s="107"/>
      <c r="D7" s="74" t="s">
        <v>199</v>
      </c>
    </row>
    <row r="8" spans="1:13">
      <c r="A8" s="105" t="s">
        <v>33</v>
      </c>
      <c r="B8" s="106"/>
      <c r="C8" s="107"/>
      <c r="D8" s="74" t="s">
        <v>223</v>
      </c>
    </row>
    <row r="9" spans="1:13"/>
    <row r="10" spans="1:13" ht="12.75" customHeight="1">
      <c r="A10" s="109" t="s">
        <v>161</v>
      </c>
      <c r="B10" s="109"/>
      <c r="C10" s="109"/>
      <c r="D10" s="109"/>
    </row>
    <row r="11" spans="1:13" ht="12.75">
      <c r="A11" s="110" t="s">
        <v>34</v>
      </c>
      <c r="B11" s="110"/>
      <c r="C11" s="87"/>
      <c r="D11" s="84"/>
    </row>
    <row r="12" spans="1:13" ht="12.75">
      <c r="A12" s="110" t="s">
        <v>35</v>
      </c>
      <c r="B12" s="110"/>
      <c r="C12" s="86" t="s">
        <v>124</v>
      </c>
      <c r="D12" s="84"/>
    </row>
    <row r="13" spans="1:13" ht="12.75">
      <c r="A13" s="110" t="s">
        <v>36</v>
      </c>
      <c r="B13" s="110"/>
      <c r="C13" s="86">
        <v>30</v>
      </c>
      <c r="D13" s="84"/>
    </row>
    <row r="14" spans="1:13" ht="12.75">
      <c r="A14" s="72"/>
      <c r="B14" s="84"/>
      <c r="C14" s="84"/>
      <c r="D14" s="84"/>
    </row>
    <row r="15" spans="1:13">
      <c r="A15" s="72"/>
    </row>
    <row r="16" spans="1:13" ht="22.9" customHeight="1">
      <c r="A16" s="108" t="s">
        <v>144</v>
      </c>
      <c r="B16" s="108"/>
      <c r="C16" s="108"/>
      <c r="D16" s="108"/>
      <c r="E16" s="118" t="s">
        <v>221</v>
      </c>
      <c r="F16" s="118"/>
      <c r="G16" s="118"/>
      <c r="H16" s="117" t="s">
        <v>163</v>
      </c>
      <c r="I16" s="117"/>
      <c r="J16" s="117"/>
      <c r="K16" s="117"/>
      <c r="L16" s="117"/>
      <c r="M16" s="117"/>
    </row>
    <row r="17" spans="1:13" ht="36">
      <c r="A17" s="73" t="s">
        <v>145</v>
      </c>
      <c r="B17" s="73" t="s">
        <v>146</v>
      </c>
      <c r="C17" s="73" t="s">
        <v>147</v>
      </c>
      <c r="D17" s="73" t="s">
        <v>162</v>
      </c>
      <c r="E17" s="73" t="s">
        <v>210</v>
      </c>
      <c r="F17" s="73" t="s">
        <v>211</v>
      </c>
      <c r="G17" s="73" t="s">
        <v>219</v>
      </c>
      <c r="H17" s="89" t="s">
        <v>220</v>
      </c>
      <c r="I17" s="89" t="s">
        <v>215</v>
      </c>
      <c r="J17" s="89" t="s">
        <v>216</v>
      </c>
      <c r="K17" s="89" t="s">
        <v>212</v>
      </c>
      <c r="L17" s="89" t="s">
        <v>213</v>
      </c>
      <c r="M17" s="89" t="s">
        <v>214</v>
      </c>
    </row>
    <row r="18" spans="1:13">
      <c r="A18" s="74">
        <v>1</v>
      </c>
      <c r="B18" s="75" t="s">
        <v>190</v>
      </c>
      <c r="C18" s="90">
        <v>16943.95</v>
      </c>
      <c r="D18" s="93" t="s">
        <v>204</v>
      </c>
      <c r="E18" s="99"/>
      <c r="F18" s="99"/>
      <c r="G18" s="99"/>
      <c r="H18" s="100"/>
      <c r="I18" s="100"/>
      <c r="J18" s="100"/>
      <c r="K18" s="100"/>
      <c r="L18" s="100"/>
      <c r="M18" s="100"/>
    </row>
    <row r="19" spans="1:13">
      <c r="A19" s="98">
        <v>2</v>
      </c>
      <c r="B19" s="75" t="s">
        <v>191</v>
      </c>
      <c r="C19" s="90">
        <v>14169.06</v>
      </c>
      <c r="D19" s="93" t="s">
        <v>170</v>
      </c>
      <c r="E19" s="99"/>
      <c r="F19" s="99"/>
      <c r="G19" s="99"/>
      <c r="H19" s="100"/>
      <c r="I19" s="100"/>
      <c r="J19" s="100"/>
      <c r="K19" s="100"/>
      <c r="L19" s="100"/>
      <c r="M19" s="100"/>
    </row>
    <row r="20" spans="1:13">
      <c r="A20" s="74">
        <v>3</v>
      </c>
      <c r="B20" s="75" t="s">
        <v>192</v>
      </c>
      <c r="C20" s="90">
        <v>10767.48</v>
      </c>
      <c r="D20" s="93" t="s">
        <v>170</v>
      </c>
      <c r="E20" s="99"/>
      <c r="F20" s="99"/>
      <c r="G20" s="99"/>
      <c r="H20" s="100"/>
      <c r="I20" s="100"/>
      <c r="J20" s="100"/>
      <c r="K20" s="100"/>
      <c r="L20" s="100"/>
      <c r="M20" s="100"/>
    </row>
    <row r="21" spans="1:13">
      <c r="A21" s="98">
        <v>4</v>
      </c>
      <c r="B21" s="75" t="s">
        <v>193</v>
      </c>
      <c r="C21" s="90">
        <v>12211.01</v>
      </c>
      <c r="D21" s="93" t="s">
        <v>205</v>
      </c>
      <c r="E21" s="99"/>
      <c r="F21" s="99"/>
      <c r="G21" s="99"/>
      <c r="H21" s="100"/>
      <c r="I21" s="100"/>
      <c r="J21" s="100"/>
      <c r="K21" s="100"/>
      <c r="L21" s="100"/>
      <c r="M21" s="100"/>
    </row>
    <row r="22" spans="1:13">
      <c r="A22" s="74">
        <v>5</v>
      </c>
      <c r="B22" s="75" t="s">
        <v>194</v>
      </c>
      <c r="C22" s="90">
        <v>12138.92</v>
      </c>
      <c r="D22" s="93" t="s">
        <v>206</v>
      </c>
      <c r="E22" s="99"/>
      <c r="F22" s="99"/>
      <c r="G22" s="99"/>
      <c r="H22" s="100"/>
      <c r="I22" s="100"/>
      <c r="J22" s="100"/>
      <c r="K22" s="100"/>
      <c r="L22" s="100"/>
      <c r="M22" s="100"/>
    </row>
    <row r="23" spans="1:13">
      <c r="A23" s="98">
        <v>6</v>
      </c>
      <c r="B23" s="75" t="s">
        <v>195</v>
      </c>
      <c r="C23" s="90">
        <v>10631.51</v>
      </c>
      <c r="D23" s="93" t="s">
        <v>207</v>
      </c>
      <c r="E23" s="99"/>
      <c r="F23" s="99"/>
      <c r="G23" s="99"/>
      <c r="H23" s="100"/>
      <c r="I23" s="100"/>
      <c r="J23" s="100"/>
      <c r="K23" s="100"/>
      <c r="L23" s="100"/>
      <c r="M23" s="100"/>
    </row>
    <row r="24" spans="1:13">
      <c r="A24" s="74">
        <v>7</v>
      </c>
      <c r="B24" s="75" t="s">
        <v>196</v>
      </c>
      <c r="C24" s="90">
        <v>9332.94</v>
      </c>
      <c r="D24" s="93" t="s">
        <v>208</v>
      </c>
      <c r="E24" s="99"/>
      <c r="F24" s="99"/>
      <c r="G24" s="99"/>
      <c r="H24" s="100"/>
      <c r="I24" s="100"/>
      <c r="J24" s="100"/>
      <c r="K24" s="100"/>
      <c r="L24" s="100"/>
      <c r="M24" s="100"/>
    </row>
    <row r="25" spans="1:13">
      <c r="A25" s="74">
        <v>8</v>
      </c>
      <c r="B25" s="75" t="s">
        <v>197</v>
      </c>
      <c r="C25" s="90">
        <v>6441.1</v>
      </c>
      <c r="D25" s="93" t="s">
        <v>208</v>
      </c>
      <c r="E25" s="99"/>
      <c r="F25" s="99"/>
      <c r="G25" s="99"/>
      <c r="H25" s="100"/>
      <c r="I25" s="100"/>
      <c r="J25" s="100"/>
      <c r="K25" s="100"/>
      <c r="L25" s="100"/>
      <c r="M25" s="100"/>
    </row>
    <row r="26" spans="1:13">
      <c r="A26" s="74">
        <v>9</v>
      </c>
      <c r="B26" s="75" t="s">
        <v>198</v>
      </c>
      <c r="C26" s="90">
        <v>5296.22</v>
      </c>
      <c r="D26" s="93" t="s">
        <v>209</v>
      </c>
      <c r="E26" s="99"/>
      <c r="F26" s="99"/>
      <c r="G26" s="99"/>
      <c r="H26" s="100"/>
      <c r="I26" s="100"/>
      <c r="J26" s="100"/>
      <c r="K26" s="100"/>
      <c r="L26" s="100"/>
      <c r="M26" s="100"/>
    </row>
    <row r="27" spans="1:13">
      <c r="A27" s="111" t="s">
        <v>217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</row>
    <row r="28" spans="1:13">
      <c r="A28" s="113" t="s">
        <v>218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</row>
    <row r="29" spans="1:13">
      <c r="A29" s="116"/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</row>
    <row r="30" spans="1:13" ht="15" customHeight="1">
      <c r="A30" s="108" t="s">
        <v>175</v>
      </c>
      <c r="B30" s="108"/>
      <c r="C30" s="108"/>
      <c r="D30" s="109"/>
    </row>
    <row r="31" spans="1:13">
      <c r="A31" s="73" t="s">
        <v>145</v>
      </c>
      <c r="B31" s="83" t="s">
        <v>123</v>
      </c>
      <c r="C31" s="73" t="s">
        <v>148</v>
      </c>
      <c r="D31" s="97"/>
    </row>
    <row r="32" spans="1:13">
      <c r="A32" s="74">
        <v>1</v>
      </c>
      <c r="B32" s="82" t="s">
        <v>16</v>
      </c>
      <c r="C32" s="76">
        <v>0.2</v>
      </c>
      <c r="D32" s="96"/>
    </row>
    <row r="33" spans="1:4">
      <c r="A33" s="74">
        <v>2</v>
      </c>
      <c r="B33" s="82" t="s">
        <v>18</v>
      </c>
      <c r="C33" s="76">
        <v>2.5000000000000001E-2</v>
      </c>
      <c r="D33" s="96"/>
    </row>
    <row r="34" spans="1:4">
      <c r="A34" s="74">
        <v>3</v>
      </c>
      <c r="B34" s="82" t="s">
        <v>52</v>
      </c>
      <c r="C34" s="77"/>
      <c r="D34" s="96"/>
    </row>
    <row r="35" spans="1:4">
      <c r="A35" s="74">
        <v>4</v>
      </c>
      <c r="B35" s="82" t="s">
        <v>53</v>
      </c>
      <c r="C35" s="76">
        <v>1.4999999999999999E-2</v>
      </c>
      <c r="D35" s="96"/>
    </row>
    <row r="36" spans="1:4">
      <c r="A36" s="74">
        <v>5</v>
      </c>
      <c r="B36" s="82" t="s">
        <v>149</v>
      </c>
      <c r="C36" s="76">
        <v>0.01</v>
      </c>
      <c r="D36" s="96"/>
    </row>
    <row r="37" spans="1:4">
      <c r="A37" s="74">
        <v>6</v>
      </c>
      <c r="B37" s="82" t="s">
        <v>20</v>
      </c>
      <c r="C37" s="76">
        <v>6.0000000000000001E-3</v>
      </c>
      <c r="D37" s="96"/>
    </row>
    <row r="38" spans="1:4">
      <c r="A38" s="74">
        <v>7</v>
      </c>
      <c r="B38" s="82" t="s">
        <v>17</v>
      </c>
      <c r="C38" s="76">
        <v>2E-3</v>
      </c>
      <c r="D38" s="96"/>
    </row>
    <row r="39" spans="1:4">
      <c r="A39" s="74">
        <v>8</v>
      </c>
      <c r="B39" s="82" t="s">
        <v>19</v>
      </c>
      <c r="C39" s="76">
        <v>0.08</v>
      </c>
      <c r="D39" s="96"/>
    </row>
    <row r="40" spans="1:4" ht="14.45" customHeight="1">
      <c r="A40" s="114" t="s">
        <v>150</v>
      </c>
      <c r="B40" s="115"/>
      <c r="C40" s="78">
        <f>SUM(C32:C39)</f>
        <v>0.33800000000000002</v>
      </c>
      <c r="D40" s="96"/>
    </row>
    <row r="41" spans="1:4" ht="14.45" customHeight="1">
      <c r="A41" s="88"/>
      <c r="B41" s="88"/>
      <c r="C41" s="88"/>
      <c r="D41" s="96"/>
    </row>
    <row r="42" spans="1:4" s="109" customFormat="1" ht="14.45" customHeight="1">
      <c r="A42" s="109" t="s">
        <v>164</v>
      </c>
    </row>
    <row r="43" spans="1:4" ht="14.45" customHeight="1">
      <c r="A43" s="73" t="s">
        <v>145</v>
      </c>
      <c r="B43" s="83" t="s">
        <v>123</v>
      </c>
      <c r="C43" s="73" t="s">
        <v>148</v>
      </c>
      <c r="D43" s="72"/>
    </row>
    <row r="44" spans="1:4" ht="24">
      <c r="A44" s="74">
        <v>1</v>
      </c>
      <c r="B44" s="102" t="s">
        <v>99</v>
      </c>
      <c r="C44" s="77"/>
      <c r="D44" s="72"/>
    </row>
    <row r="45" spans="1:4" ht="24">
      <c r="A45" s="74">
        <v>2</v>
      </c>
      <c r="B45" s="102" t="s">
        <v>100</v>
      </c>
      <c r="C45" s="77"/>
      <c r="D45" s="72"/>
    </row>
    <row r="46" spans="1:4" ht="24">
      <c r="A46" s="74">
        <v>3</v>
      </c>
      <c r="B46" s="102" t="s">
        <v>101</v>
      </c>
      <c r="C46" s="77"/>
      <c r="D46" s="72"/>
    </row>
    <row r="47" spans="1:4" ht="24">
      <c r="A47" s="74">
        <v>4</v>
      </c>
      <c r="B47" s="102" t="s">
        <v>102</v>
      </c>
      <c r="C47" s="77"/>
      <c r="D47" s="72"/>
    </row>
    <row r="48" spans="1:4" ht="24">
      <c r="A48" s="74">
        <v>5</v>
      </c>
      <c r="B48" s="102" t="s">
        <v>103</v>
      </c>
      <c r="C48" s="77"/>
      <c r="D48" s="72"/>
    </row>
    <row r="49" spans="1:4" ht="14.45" customHeight="1">
      <c r="A49" s="88"/>
      <c r="B49" s="72"/>
      <c r="C49" s="72"/>
      <c r="D49" s="72"/>
    </row>
    <row r="50" spans="1:4">
      <c r="A50" s="109" t="s">
        <v>151</v>
      </c>
      <c r="B50" s="109"/>
      <c r="C50" s="109"/>
      <c r="D50" s="109"/>
    </row>
    <row r="51" spans="1:4">
      <c r="A51" s="109" t="s">
        <v>165</v>
      </c>
      <c r="B51" s="109"/>
      <c r="C51" s="109"/>
      <c r="D51" s="109"/>
    </row>
    <row r="52" spans="1:4">
      <c r="A52" s="73" t="s">
        <v>145</v>
      </c>
      <c r="B52" s="83" t="s">
        <v>123</v>
      </c>
      <c r="C52" s="73" t="s">
        <v>148</v>
      </c>
      <c r="D52" s="72"/>
    </row>
    <row r="53" spans="1:4">
      <c r="A53" s="74">
        <v>1</v>
      </c>
      <c r="B53" s="82" t="s">
        <v>152</v>
      </c>
      <c r="C53" s="77"/>
      <c r="D53" s="72"/>
    </row>
    <row r="54" spans="1:4">
      <c r="A54" s="74">
        <v>2</v>
      </c>
      <c r="B54" s="82" t="s">
        <v>153</v>
      </c>
      <c r="C54" s="77"/>
      <c r="D54" s="72"/>
    </row>
    <row r="55" spans="1:4">
      <c r="A55" s="74">
        <v>3</v>
      </c>
      <c r="B55" s="82" t="s">
        <v>154</v>
      </c>
      <c r="C55" s="77"/>
      <c r="D55" s="72"/>
    </row>
    <row r="56" spans="1:4">
      <c r="A56" s="74">
        <v>4</v>
      </c>
      <c r="B56" s="82" t="s">
        <v>155</v>
      </c>
      <c r="C56" s="77"/>
      <c r="D56" s="72"/>
    </row>
    <row r="57" spans="1:4">
      <c r="A57" s="74">
        <v>5</v>
      </c>
      <c r="B57" s="82" t="s">
        <v>156</v>
      </c>
      <c r="C57" s="77"/>
      <c r="D57" s="72"/>
    </row>
    <row r="58" spans="1:4">
      <c r="A58" s="74">
        <v>6</v>
      </c>
      <c r="B58" s="82" t="s">
        <v>11</v>
      </c>
      <c r="C58" s="77"/>
      <c r="D58" s="72"/>
    </row>
    <row r="59" spans="1:4">
      <c r="A59" s="114" t="s">
        <v>150</v>
      </c>
      <c r="B59" s="115"/>
      <c r="C59" s="79">
        <f>SUM(C53:C58)</f>
        <v>0</v>
      </c>
      <c r="D59" s="72"/>
    </row>
    <row r="60" spans="1:4"/>
    <row r="61" spans="1:4">
      <c r="A61" s="109" t="s">
        <v>157</v>
      </c>
      <c r="B61" s="109"/>
      <c r="C61" s="109"/>
      <c r="D61" s="109"/>
    </row>
    <row r="62" spans="1:4">
      <c r="A62" s="73" t="s">
        <v>145</v>
      </c>
      <c r="B62" s="83" t="s">
        <v>123</v>
      </c>
      <c r="C62" s="73" t="s">
        <v>148</v>
      </c>
      <c r="D62" s="72"/>
    </row>
    <row r="63" spans="1:4">
      <c r="A63" s="74">
        <v>1</v>
      </c>
      <c r="B63" s="82" t="s">
        <v>43</v>
      </c>
      <c r="C63" s="77"/>
      <c r="D63" s="72"/>
    </row>
    <row r="64" spans="1:4">
      <c r="A64" s="74">
        <v>2</v>
      </c>
      <c r="B64" s="82" t="s">
        <v>44</v>
      </c>
      <c r="C64" s="77"/>
      <c r="D64" s="72"/>
    </row>
    <row r="65" spans="1:4">
      <c r="A65" s="74">
        <v>3</v>
      </c>
      <c r="B65" s="82" t="s">
        <v>45</v>
      </c>
      <c r="C65" s="77"/>
      <c r="D65" s="72"/>
    </row>
    <row r="66" spans="1:4">
      <c r="A66" s="74">
        <v>4</v>
      </c>
      <c r="B66" s="82" t="s">
        <v>11</v>
      </c>
      <c r="C66" s="77"/>
      <c r="D66" s="72"/>
    </row>
    <row r="67" spans="1:4">
      <c r="A67" s="81" t="s">
        <v>158</v>
      </c>
      <c r="B67" s="81"/>
      <c r="C67" s="80">
        <f>SUM(C63:C66)</f>
        <v>0</v>
      </c>
      <c r="D67" s="72"/>
    </row>
    <row r="68" spans="1:4">
      <c r="D68" s="72"/>
    </row>
    <row r="69" spans="1:4">
      <c r="A69" s="109" t="s">
        <v>159</v>
      </c>
      <c r="B69" s="109"/>
      <c r="C69" s="109"/>
      <c r="D69" s="109"/>
    </row>
    <row r="70" spans="1:4">
      <c r="A70" s="73" t="s">
        <v>145</v>
      </c>
      <c r="B70" s="83" t="s">
        <v>123</v>
      </c>
      <c r="C70" s="73" t="s">
        <v>148</v>
      </c>
      <c r="D70" s="72"/>
    </row>
    <row r="71" spans="1:4">
      <c r="A71" s="74">
        <v>1</v>
      </c>
      <c r="B71" s="82" t="s">
        <v>27</v>
      </c>
      <c r="C71" s="77"/>
      <c r="D71" s="72"/>
    </row>
    <row r="72" spans="1:4">
      <c r="A72" s="81" t="s">
        <v>150</v>
      </c>
      <c r="B72" s="81"/>
      <c r="C72" s="79">
        <f>SUM(C71)</f>
        <v>0</v>
      </c>
      <c r="D72" s="72"/>
    </row>
    <row r="73" spans="1:4">
      <c r="D73" s="72"/>
    </row>
    <row r="74" spans="1:4">
      <c r="A74" s="71" t="s">
        <v>222</v>
      </c>
    </row>
    <row r="75" spans="1:4">
      <c r="A75" s="71" t="s">
        <v>200</v>
      </c>
    </row>
    <row r="76" spans="1:4">
      <c r="A76" s="71" t="s">
        <v>201</v>
      </c>
    </row>
  </sheetData>
  <mergeCells count="20">
    <mergeCell ref="A61:D61"/>
    <mergeCell ref="A69:D69"/>
    <mergeCell ref="A10:D10"/>
    <mergeCell ref="A59:B59"/>
    <mergeCell ref="A40:B40"/>
    <mergeCell ref="A42:XFD42"/>
    <mergeCell ref="A50:D50"/>
    <mergeCell ref="A51:D51"/>
    <mergeCell ref="A29:M29"/>
    <mergeCell ref="H16:M16"/>
    <mergeCell ref="E16:G16"/>
    <mergeCell ref="A7:C7"/>
    <mergeCell ref="A8:C8"/>
    <mergeCell ref="A16:D16"/>
    <mergeCell ref="A30:D30"/>
    <mergeCell ref="A11:B11"/>
    <mergeCell ref="A12:B12"/>
    <mergeCell ref="A13:B13"/>
    <mergeCell ref="A27:M27"/>
    <mergeCell ref="A28:M28"/>
  </mergeCells>
  <pageMargins left="0.511811024" right="0.511811024" top="0.78740157499999996" bottom="0.78740157499999996" header="0.31496062000000002" footer="0.31496062000000002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7"/>
  <sheetViews>
    <sheetView showGridLines="0" view="pageBreakPreview" topLeftCell="A4" zoomScaleNormal="100" zoomScaleSheetLayoutView="100" workbookViewId="0">
      <selection activeCell="C3" sqref="C3:D3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2.75">
      <c r="A2" s="127" t="s">
        <v>37</v>
      </c>
      <c r="B2" s="127"/>
      <c r="C2" s="142" t="s">
        <v>199</v>
      </c>
      <c r="D2" s="142"/>
    </row>
    <row r="3" spans="1:4" ht="12.75">
      <c r="A3" s="127" t="s">
        <v>33</v>
      </c>
      <c r="B3" s="127"/>
      <c r="C3" s="143" t="s">
        <v>223</v>
      </c>
      <c r="D3" s="143"/>
    </row>
    <row r="4" spans="1:4"/>
    <row r="5" spans="1:4" ht="12.75">
      <c r="A5" s="9"/>
      <c r="B5" s="9"/>
      <c r="C5" s="9"/>
      <c r="D5" s="9"/>
    </row>
    <row r="6" spans="1:4" ht="12.75">
      <c r="A6" s="5" t="s">
        <v>2</v>
      </c>
      <c r="B6" s="127" t="s">
        <v>34</v>
      </c>
      <c r="C6" s="127"/>
      <c r="D6" s="92" t="str">
        <f>IF(Parâmetros!C11="","",Parâmetros!C11)</f>
        <v/>
      </c>
    </row>
    <row r="7" spans="1:4" ht="12.75">
      <c r="A7" s="5" t="s">
        <v>4</v>
      </c>
      <c r="B7" s="127" t="s">
        <v>35</v>
      </c>
      <c r="C7" s="127"/>
      <c r="D7" s="91" t="str">
        <f>IF(Parâmetros!C12="","",Parâmetros!C12)</f>
        <v>Brasília/DF</v>
      </c>
    </row>
    <row r="8" spans="1:4" ht="12.75">
      <c r="A8" s="5" t="s">
        <v>5</v>
      </c>
      <c r="B8" s="127" t="s">
        <v>78</v>
      </c>
      <c r="C8" s="127"/>
      <c r="D8" s="91" t="str">
        <f>IF(Parâmetros!F18="","",Parâmetros!F18)</f>
        <v/>
      </c>
    </row>
    <row r="9" spans="1:4" ht="12.75">
      <c r="A9" s="5" t="s">
        <v>6</v>
      </c>
      <c r="B9" s="144" t="s">
        <v>47</v>
      </c>
      <c r="C9" s="145"/>
      <c r="D9" s="91" t="str">
        <f>IF(Parâmetros!E18="","",Parâmetros!E18)</f>
        <v/>
      </c>
    </row>
    <row r="10" spans="1:4" ht="12.75">
      <c r="A10" s="5" t="s">
        <v>7</v>
      </c>
      <c r="B10" s="127" t="s">
        <v>36</v>
      </c>
      <c r="C10" s="127"/>
      <c r="D10" s="91">
        <f>IF(Parâmetros!C13="","",Parâmetros!C13)</f>
        <v>30</v>
      </c>
    </row>
    <row r="11" spans="1:4">
      <c r="A11" s="10"/>
      <c r="B11" s="10"/>
      <c r="C11" s="41"/>
      <c r="D11" s="10"/>
    </row>
    <row r="12" spans="1:4" ht="12.75">
      <c r="A12" s="146" t="s">
        <v>38</v>
      </c>
      <c r="B12" s="146"/>
      <c r="C12" s="146"/>
      <c r="D12" s="146"/>
    </row>
    <row r="13" spans="1:4" ht="30" customHeight="1">
      <c r="A13" s="147" t="s">
        <v>39</v>
      </c>
      <c r="B13" s="147"/>
      <c r="C13" s="147"/>
      <c r="D13" s="147"/>
    </row>
    <row r="14" spans="1:4" ht="25.5">
      <c r="A14" s="5">
        <v>1</v>
      </c>
      <c r="B14" s="127" t="s">
        <v>75</v>
      </c>
      <c r="C14" s="127"/>
      <c r="D14" s="85" t="s">
        <v>160</v>
      </c>
    </row>
    <row r="15" spans="1:4" ht="12.75">
      <c r="A15" s="5">
        <v>2</v>
      </c>
      <c r="B15" s="127" t="s">
        <v>76</v>
      </c>
      <c r="C15" s="127"/>
      <c r="D15" s="57" t="str">
        <f>IF(Parâmetros!D18="","",Parâmetros!D18)</f>
        <v>4101-05</v>
      </c>
    </row>
    <row r="16" spans="1:4" ht="12.75">
      <c r="A16" s="5">
        <v>3</v>
      </c>
      <c r="B16" s="127" t="s">
        <v>77</v>
      </c>
      <c r="C16" s="127"/>
      <c r="D16" s="6">
        <f>IF(Parâmetros!C18="","",Parâmetros!C18)</f>
        <v>16943.95</v>
      </c>
    </row>
    <row r="17" spans="1:4" ht="26.25" customHeight="1">
      <c r="A17" s="5">
        <v>4</v>
      </c>
      <c r="B17" s="127" t="s">
        <v>40</v>
      </c>
      <c r="C17" s="127"/>
      <c r="D17" s="57" t="str">
        <f>Parâmetros!B18</f>
        <v>Coordenador Geral</v>
      </c>
    </row>
    <row r="18" spans="1:4" ht="12.75">
      <c r="A18" s="5">
        <v>5</v>
      </c>
      <c r="B18" s="127" t="s">
        <v>41</v>
      </c>
      <c r="C18" s="127"/>
      <c r="D18" s="92" t="str">
        <f>IF(Parâmetros!G18="","",Parâmetros!G18)</f>
        <v/>
      </c>
    </row>
    <row r="19" spans="1:4" ht="12.75">
      <c r="A19" s="9"/>
      <c r="B19" s="9"/>
      <c r="C19" s="9"/>
      <c r="D19" s="11"/>
    </row>
    <row r="20" spans="1:4" ht="12.75">
      <c r="A20" s="9"/>
      <c r="B20" s="9"/>
      <c r="C20" s="9"/>
      <c r="D20" s="11"/>
    </row>
    <row r="21" spans="1:4" ht="12.75">
      <c r="A21" s="146" t="s">
        <v>42</v>
      </c>
      <c r="B21" s="146"/>
      <c r="C21" s="146"/>
      <c r="D21" s="146"/>
    </row>
    <row r="22" spans="1:4" ht="12.75">
      <c r="A22" s="12">
        <v>1</v>
      </c>
      <c r="B22" s="147" t="s">
        <v>0</v>
      </c>
      <c r="C22" s="147"/>
      <c r="D22" s="12" t="s">
        <v>1</v>
      </c>
    </row>
    <row r="23" spans="1:4" ht="12.75">
      <c r="A23" s="13" t="s">
        <v>2</v>
      </c>
      <c r="B23" s="127" t="s">
        <v>3</v>
      </c>
      <c r="C23" s="127"/>
      <c r="D23" s="69">
        <f>D16</f>
        <v>16943.95</v>
      </c>
    </row>
    <row r="24" spans="1:4" ht="12.75">
      <c r="A24" s="13" t="s">
        <v>4</v>
      </c>
      <c r="B24" s="127" t="s">
        <v>11</v>
      </c>
      <c r="C24" s="127"/>
      <c r="D24" s="69"/>
    </row>
    <row r="25" spans="1:4" ht="15" customHeight="1">
      <c r="A25" s="131" t="s">
        <v>82</v>
      </c>
      <c r="B25" s="132"/>
      <c r="C25" s="133"/>
      <c r="D25" s="14">
        <f>SUM(D23:D24)</f>
        <v>16943.95</v>
      </c>
    </row>
    <row r="26" spans="1:4">
      <c r="A26" s="140" t="s">
        <v>166</v>
      </c>
      <c r="B26" s="141"/>
      <c r="C26" s="141"/>
      <c r="D26" s="141"/>
    </row>
    <row r="27" spans="1:4" ht="12.75">
      <c r="A27" s="125"/>
      <c r="B27" s="126"/>
      <c r="C27" s="126"/>
      <c r="D27" s="126"/>
    </row>
    <row r="28" spans="1:4" ht="15" customHeight="1">
      <c r="A28" s="125" t="s">
        <v>48</v>
      </c>
      <c r="B28" s="126"/>
      <c r="C28" s="126"/>
      <c r="D28" s="126"/>
    </row>
    <row r="29" spans="1:4" ht="15" customHeight="1">
      <c r="A29" s="125" t="s">
        <v>49</v>
      </c>
      <c r="B29" s="126"/>
      <c r="C29" s="126"/>
      <c r="D29" s="126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2.75">
      <c r="A31" s="24" t="s">
        <v>2</v>
      </c>
      <c r="B31" s="25" t="s">
        <v>79</v>
      </c>
      <c r="C31" s="26">
        <v>8.3299999999999999E-2</v>
      </c>
      <c r="D31" s="27">
        <f>C31*D25</f>
        <v>1411.4310350000001</v>
      </c>
    </row>
    <row r="32" spans="1:4" ht="25.5">
      <c r="A32" s="24" t="s">
        <v>4</v>
      </c>
      <c r="B32" s="25" t="s">
        <v>80</v>
      </c>
      <c r="C32" s="26">
        <v>2.7799999999999998E-2</v>
      </c>
      <c r="D32" s="27">
        <f>D25*C32</f>
        <v>471.04181</v>
      </c>
    </row>
    <row r="33" spans="1:4" ht="12.75">
      <c r="A33" s="119" t="s">
        <v>112</v>
      </c>
      <c r="B33" s="119"/>
      <c r="C33" s="28">
        <f>SUM(C31:C32)</f>
        <v>0.1111</v>
      </c>
      <c r="D33" s="29">
        <f>SUM(D31:D32)</f>
        <v>1882.472845</v>
      </c>
    </row>
    <row r="34" spans="1:4" ht="25.5">
      <c r="A34" s="24" t="s">
        <v>5</v>
      </c>
      <c r="B34" s="25" t="s">
        <v>113</v>
      </c>
      <c r="C34" s="26">
        <f>C33*C50</f>
        <v>3.7551800000000003E-2</v>
      </c>
      <c r="D34" s="27">
        <f>D25*C34</f>
        <v>636.27582161000009</v>
      </c>
    </row>
    <row r="35" spans="1:4" ht="12.75">
      <c r="A35" s="119" t="s">
        <v>81</v>
      </c>
      <c r="B35" s="119"/>
      <c r="C35" s="28">
        <f>SUM(C33:C34)</f>
        <v>0.1486518</v>
      </c>
      <c r="D35" s="29">
        <f>SUM(D33:D34)</f>
        <v>2518.7486666100003</v>
      </c>
    </row>
    <row r="36" spans="1:4" ht="53.25" customHeight="1">
      <c r="A36" s="134" t="s">
        <v>83</v>
      </c>
      <c r="B36" s="135"/>
      <c r="C36" s="135"/>
      <c r="D36" s="136"/>
    </row>
    <row r="37" spans="1:4" ht="40.5" customHeight="1">
      <c r="A37" s="137" t="s">
        <v>84</v>
      </c>
      <c r="B37" s="138"/>
      <c r="C37" s="138"/>
      <c r="D37" s="139"/>
    </row>
    <row r="38" spans="1:4" ht="51.75" customHeight="1">
      <c r="A38" s="148" t="s">
        <v>85</v>
      </c>
      <c r="B38" s="149"/>
      <c r="C38" s="149"/>
      <c r="D38" s="150"/>
    </row>
    <row r="39" spans="1:4" ht="15" customHeight="1">
      <c r="A39" s="42"/>
      <c r="B39" s="43"/>
      <c r="C39" s="43"/>
      <c r="D39" s="43"/>
    </row>
    <row r="40" spans="1:4" ht="25.5" customHeight="1">
      <c r="A40" s="128" t="s">
        <v>51</v>
      </c>
      <c r="B40" s="129"/>
      <c r="C40" s="129"/>
      <c r="D40" s="129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2.75">
      <c r="A42" s="17" t="s">
        <v>2</v>
      </c>
      <c r="B42" s="18" t="s">
        <v>16</v>
      </c>
      <c r="C42" s="19">
        <f>Parâmetros!C32</f>
        <v>0.2</v>
      </c>
      <c r="D42" s="20">
        <f>D25*C42</f>
        <v>3388.7900000000004</v>
      </c>
    </row>
    <row r="43" spans="1:4" ht="12.75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423.59875000000005</v>
      </c>
    </row>
    <row r="44" spans="1:4" ht="12.75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2.75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254.15925000000001</v>
      </c>
    </row>
    <row r="46" spans="1:4" ht="12.75">
      <c r="A46" s="17" t="s">
        <v>7</v>
      </c>
      <c r="B46" s="18" t="s">
        <v>54</v>
      </c>
      <c r="C46" s="19">
        <f>Parâmetros!C36</f>
        <v>0.01</v>
      </c>
      <c r="D46" s="20">
        <f>D25*C46</f>
        <v>169.43950000000001</v>
      </c>
    </row>
    <row r="47" spans="1:4" ht="12.75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101.66370000000001</v>
      </c>
    </row>
    <row r="48" spans="1:4" ht="12.75">
      <c r="A48" s="17" t="s">
        <v>9</v>
      </c>
      <c r="B48" s="18" t="s">
        <v>17</v>
      </c>
      <c r="C48" s="19">
        <f>Parâmetros!C38</f>
        <v>2E-3</v>
      </c>
      <c r="D48" s="20">
        <f>D25*C48</f>
        <v>33.887900000000002</v>
      </c>
    </row>
    <row r="49" spans="1:4" ht="12.75">
      <c r="A49" s="17" t="s">
        <v>10</v>
      </c>
      <c r="B49" s="18" t="s">
        <v>19</v>
      </c>
      <c r="C49" s="19">
        <f>Parâmetros!C39</f>
        <v>0.08</v>
      </c>
      <c r="D49" s="20">
        <f>D25*C49</f>
        <v>1355.5160000000001</v>
      </c>
    </row>
    <row r="50" spans="1:4" ht="12.75">
      <c r="A50" s="130" t="s">
        <v>90</v>
      </c>
      <c r="B50" s="130"/>
      <c r="C50" s="21">
        <f>SUM(C42:C49)</f>
        <v>0.33800000000000002</v>
      </c>
      <c r="D50" s="22">
        <f>SUM(D42:D49)</f>
        <v>5727.0551000000014</v>
      </c>
    </row>
    <row r="51" spans="1:4" ht="27" customHeight="1">
      <c r="A51" s="134" t="s">
        <v>86</v>
      </c>
      <c r="B51" s="135"/>
      <c r="C51" s="135"/>
      <c r="D51" s="136"/>
    </row>
    <row r="52" spans="1:4" ht="27" customHeight="1">
      <c r="A52" s="137" t="s">
        <v>87</v>
      </c>
      <c r="B52" s="138"/>
      <c r="C52" s="138"/>
      <c r="D52" s="139"/>
    </row>
    <row r="53" spans="1:4" ht="27" customHeight="1">
      <c r="A53" s="148" t="s">
        <v>88</v>
      </c>
      <c r="B53" s="149"/>
      <c r="C53" s="149"/>
      <c r="D53" s="150"/>
    </row>
    <row r="54" spans="1:4" ht="15" customHeight="1">
      <c r="A54" s="43"/>
      <c r="B54" s="43"/>
      <c r="C54" s="43"/>
      <c r="D54" s="43"/>
    </row>
    <row r="55" spans="1:4" ht="15" customHeight="1">
      <c r="A55" s="128" t="s">
        <v>58</v>
      </c>
      <c r="B55" s="129"/>
      <c r="C55" s="129"/>
      <c r="D55" s="129"/>
    </row>
    <row r="56" spans="1:4" ht="25.5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2.75">
      <c r="A57" s="13" t="s">
        <v>2</v>
      </c>
      <c r="B57" s="15" t="s">
        <v>89</v>
      </c>
      <c r="C57" s="69">
        <f>Parâmetros!H18</f>
        <v>0</v>
      </c>
      <c r="D57" s="69">
        <f>IF((C57*22*2)-(D23*6%)&gt;0,(C57*22*2)-(D23*6%),0)</f>
        <v>0</v>
      </c>
    </row>
    <row r="58" spans="1:4" ht="12.75">
      <c r="A58" s="13" t="s">
        <v>4</v>
      </c>
      <c r="B58" s="51" t="s">
        <v>133</v>
      </c>
      <c r="C58" s="69">
        <f>Parâmetros!I18</f>
        <v>0</v>
      </c>
      <c r="D58" s="69">
        <f>C58*22</f>
        <v>0</v>
      </c>
    </row>
    <row r="59" spans="1:4" ht="12.75">
      <c r="A59" s="13" t="s">
        <v>5</v>
      </c>
      <c r="B59" s="52" t="s">
        <v>134</v>
      </c>
      <c r="C59" s="123">
        <f>Parâmetros!J18</f>
        <v>0</v>
      </c>
      <c r="D59" s="124"/>
    </row>
    <row r="60" spans="1:4" ht="12.75">
      <c r="A60" s="13" t="s">
        <v>6</v>
      </c>
      <c r="B60" s="53" t="s">
        <v>135</v>
      </c>
      <c r="C60" s="123">
        <f>Parâmetros!K18</f>
        <v>0</v>
      </c>
      <c r="D60" s="124"/>
    </row>
    <row r="61" spans="1:4" ht="12.75">
      <c r="A61" s="13" t="s">
        <v>7</v>
      </c>
      <c r="B61" s="53" t="s">
        <v>136</v>
      </c>
      <c r="C61" s="123">
        <f>Parâmetros!L18</f>
        <v>0</v>
      </c>
      <c r="D61" s="124"/>
    </row>
    <row r="62" spans="1:4" ht="12.75">
      <c r="A62" s="13" t="s">
        <v>8</v>
      </c>
      <c r="B62" s="53" t="s">
        <v>137</v>
      </c>
      <c r="C62" s="123">
        <f>Parâmetros!M18</f>
        <v>0</v>
      </c>
      <c r="D62" s="124"/>
    </row>
    <row r="63" spans="1:4" ht="12.75">
      <c r="A63" s="2"/>
      <c r="B63" s="3" t="s">
        <v>91</v>
      </c>
      <c r="C63" s="153">
        <f>D57+D58+C59+C60+C61+C62</f>
        <v>0</v>
      </c>
      <c r="D63" s="154"/>
    </row>
    <row r="64" spans="1:4" ht="27" customHeight="1">
      <c r="A64" s="158" t="s">
        <v>132</v>
      </c>
      <c r="B64" s="159"/>
      <c r="C64" s="159"/>
      <c r="D64" s="159"/>
    </row>
    <row r="65" spans="1:4">
      <c r="A65" s="162"/>
      <c r="B65" s="163"/>
      <c r="C65" s="163"/>
      <c r="D65" s="163"/>
    </row>
    <row r="66" spans="1:4" ht="29.25" customHeight="1">
      <c r="A66" s="128" t="s">
        <v>59</v>
      </c>
      <c r="B66" s="129"/>
      <c r="C66" s="129"/>
      <c r="D66" s="129"/>
    </row>
    <row r="67" spans="1:4" ht="25.5">
      <c r="A67" s="23">
        <v>2</v>
      </c>
      <c r="B67" s="23" t="s">
        <v>61</v>
      </c>
      <c r="C67" s="23" t="s">
        <v>15</v>
      </c>
      <c r="D67" s="23" t="s">
        <v>1</v>
      </c>
    </row>
    <row r="68" spans="1:4" ht="25.5">
      <c r="A68" s="30" t="s">
        <v>50</v>
      </c>
      <c r="B68" s="31" t="s">
        <v>56</v>
      </c>
      <c r="C68" s="36">
        <f>C35</f>
        <v>0.1486518</v>
      </c>
      <c r="D68" s="32">
        <f>D35</f>
        <v>2518.7486666100003</v>
      </c>
    </row>
    <row r="69" spans="1:4" ht="12.75">
      <c r="A69" s="30" t="s">
        <v>55</v>
      </c>
      <c r="B69" s="31" t="s">
        <v>57</v>
      </c>
      <c r="C69" s="36">
        <f>C50</f>
        <v>0.33800000000000002</v>
      </c>
      <c r="D69" s="32">
        <f>D50</f>
        <v>5727.0551000000014</v>
      </c>
    </row>
    <row r="70" spans="1:4" ht="12.75">
      <c r="A70" s="30" t="s">
        <v>60</v>
      </c>
      <c r="B70" s="31" t="s">
        <v>12</v>
      </c>
      <c r="C70" s="36" t="s">
        <v>62</v>
      </c>
      <c r="D70" s="32">
        <f>C63</f>
        <v>0</v>
      </c>
    </row>
    <row r="71" spans="1:4" ht="12.75">
      <c r="A71" s="119" t="s">
        <v>92</v>
      </c>
      <c r="B71" s="119"/>
      <c r="C71" s="37" t="s">
        <v>62</v>
      </c>
      <c r="D71" s="14">
        <f>SUM(D68:D70)</f>
        <v>8245.8037666100026</v>
      </c>
    </row>
    <row r="72" spans="1:4">
      <c r="A72" s="44"/>
      <c r="B72" s="45"/>
      <c r="C72" s="45"/>
      <c r="D72" s="45"/>
    </row>
    <row r="73" spans="1:4">
      <c r="A73" s="44"/>
      <c r="B73" s="45"/>
      <c r="C73" s="45"/>
      <c r="D73" s="45"/>
    </row>
    <row r="74" spans="1:4" ht="27" customHeight="1">
      <c r="A74" s="128" t="s">
        <v>93</v>
      </c>
      <c r="B74" s="129"/>
      <c r="C74" s="129"/>
      <c r="D74" s="129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2.75">
      <c r="A76" s="30" t="s">
        <v>2</v>
      </c>
      <c r="B76" s="59" t="s">
        <v>22</v>
      </c>
      <c r="C76" s="61">
        <v>4.1999999999999997E-3</v>
      </c>
      <c r="D76" s="6">
        <f t="shared" ref="D76:D81" si="0">D$25*C76</f>
        <v>71.164590000000004</v>
      </c>
    </row>
    <row r="77" spans="1:4" ht="62.25">
      <c r="A77" s="30" t="s">
        <v>4</v>
      </c>
      <c r="B77" s="59" t="s">
        <v>118</v>
      </c>
      <c r="C77" s="61">
        <f>C76*C49</f>
        <v>3.3599999999999998E-4</v>
      </c>
      <c r="D77" s="6">
        <f t="shared" si="0"/>
        <v>5.6931671999999995</v>
      </c>
    </row>
    <row r="78" spans="1:4" ht="62.25">
      <c r="A78" s="30" t="s">
        <v>5</v>
      </c>
      <c r="B78" s="59" t="s">
        <v>119</v>
      </c>
      <c r="C78" s="61">
        <f>40%*C50*C76</f>
        <v>5.6784000000000001E-4</v>
      </c>
      <c r="D78" s="6">
        <f t="shared" si="0"/>
        <v>9.6214525680000005</v>
      </c>
    </row>
    <row r="79" spans="1:4" ht="12.75">
      <c r="A79" s="30" t="s">
        <v>6</v>
      </c>
      <c r="B79" s="59" t="s">
        <v>23</v>
      </c>
      <c r="C79" s="61">
        <v>1.9400000000000001E-2</v>
      </c>
      <c r="D79" s="6">
        <f t="shared" si="0"/>
        <v>328.71263000000005</v>
      </c>
    </row>
    <row r="80" spans="1:4" ht="62.25">
      <c r="A80" s="30" t="s">
        <v>7</v>
      </c>
      <c r="B80" s="59" t="s">
        <v>120</v>
      </c>
      <c r="C80" s="61">
        <f>C50*C79</f>
        <v>6.5572000000000009E-3</v>
      </c>
      <c r="D80" s="6">
        <f t="shared" si="0"/>
        <v>111.10486894000002</v>
      </c>
    </row>
    <row r="81" spans="1:4" ht="62.25">
      <c r="A81" s="30" t="s">
        <v>8</v>
      </c>
      <c r="B81" s="59" t="s">
        <v>121</v>
      </c>
      <c r="C81" s="61">
        <f>40%*C50*C79</f>
        <v>2.6228800000000002E-3</v>
      </c>
      <c r="D81" s="6">
        <f t="shared" si="0"/>
        <v>44.441947576000004</v>
      </c>
    </row>
    <row r="82" spans="1:4" ht="12.75">
      <c r="A82" s="119" t="s">
        <v>94</v>
      </c>
      <c r="B82" s="119"/>
      <c r="C82" s="33">
        <f>SUM(C76:C81)</f>
        <v>3.3683919999999999E-2</v>
      </c>
      <c r="D82" s="14">
        <f>SUM(D76:D81)</f>
        <v>570.73865628400006</v>
      </c>
    </row>
    <row r="83" spans="1:4" ht="66" customHeight="1">
      <c r="A83" s="164" t="s">
        <v>122</v>
      </c>
      <c r="B83" s="165"/>
      <c r="C83" s="165"/>
      <c r="D83" s="165"/>
    </row>
    <row r="84" spans="1:4" ht="12.75">
      <c r="A84" s="42"/>
      <c r="B84" s="43"/>
      <c r="C84" s="43"/>
      <c r="D84" s="43"/>
    </row>
    <row r="85" spans="1:4" ht="12.75">
      <c r="A85" s="128" t="s">
        <v>63</v>
      </c>
      <c r="B85" s="129"/>
      <c r="C85" s="129"/>
      <c r="D85" s="129"/>
    </row>
    <row r="86" spans="1:4"/>
    <row r="87" spans="1:4" ht="51" customHeight="1">
      <c r="A87" s="166" t="s">
        <v>95</v>
      </c>
      <c r="B87" s="167"/>
      <c r="C87" s="167"/>
      <c r="D87" s="168"/>
    </row>
    <row r="88" spans="1:4" ht="12.75">
      <c r="A88" s="47"/>
      <c r="B88" s="48"/>
      <c r="C88" s="48"/>
      <c r="D88" s="48"/>
    </row>
    <row r="89" spans="1:4" ht="24.75" customHeight="1">
      <c r="A89" s="128" t="s">
        <v>96</v>
      </c>
      <c r="B89" s="129"/>
      <c r="C89" s="129"/>
      <c r="D89" s="129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8.25">
      <c r="A91" s="30" t="s">
        <v>2</v>
      </c>
      <c r="B91" s="31" t="s">
        <v>98</v>
      </c>
      <c r="C91" s="62">
        <v>9.9400000000000002E-2</v>
      </c>
      <c r="D91" s="32">
        <f t="shared" ref="D91:D96" si="1">D$25*C91</f>
        <v>1684.2286300000001</v>
      </c>
    </row>
    <row r="92" spans="1:4" ht="12.75">
      <c r="A92" s="30" t="s">
        <v>4</v>
      </c>
      <c r="B92" s="31" t="s">
        <v>99</v>
      </c>
      <c r="C92" s="60">
        <f>Parâmetros!C44</f>
        <v>0</v>
      </c>
      <c r="D92" s="32">
        <f t="shared" si="1"/>
        <v>0</v>
      </c>
    </row>
    <row r="93" spans="1:4" ht="25.5">
      <c r="A93" s="30" t="s">
        <v>5</v>
      </c>
      <c r="B93" s="31" t="s">
        <v>100</v>
      </c>
      <c r="C93" s="60">
        <f>Parâmetros!C45</f>
        <v>0</v>
      </c>
      <c r="D93" s="32">
        <f t="shared" si="1"/>
        <v>0</v>
      </c>
    </row>
    <row r="94" spans="1:4" ht="25.5">
      <c r="A94" s="30" t="s">
        <v>6</v>
      </c>
      <c r="B94" s="31" t="s">
        <v>101</v>
      </c>
      <c r="C94" s="60">
        <f>Parâmetros!C46</f>
        <v>0</v>
      </c>
      <c r="D94" s="32">
        <f t="shared" si="1"/>
        <v>0</v>
      </c>
    </row>
    <row r="95" spans="1:4" ht="25.5">
      <c r="A95" s="30" t="s">
        <v>7</v>
      </c>
      <c r="B95" s="31" t="s">
        <v>102</v>
      </c>
      <c r="C95" s="60">
        <f>Parâmetros!C47</f>
        <v>0</v>
      </c>
      <c r="D95" s="32">
        <f t="shared" si="1"/>
        <v>0</v>
      </c>
    </row>
    <row r="96" spans="1:4" ht="12.75">
      <c r="A96" s="30" t="s">
        <v>8</v>
      </c>
      <c r="B96" s="31" t="s">
        <v>103</v>
      </c>
      <c r="C96" s="60">
        <f>Parâmetros!C48</f>
        <v>0</v>
      </c>
      <c r="D96" s="32">
        <f t="shared" si="1"/>
        <v>0</v>
      </c>
    </row>
    <row r="97" spans="1:4" ht="12.75">
      <c r="A97" s="119" t="s">
        <v>117</v>
      </c>
      <c r="B97" s="119"/>
      <c r="C97" s="34">
        <f>SUM(C91:C96)</f>
        <v>9.9400000000000002E-2</v>
      </c>
      <c r="D97" s="14">
        <f>SUM(D91:D96)</f>
        <v>1684.2286300000001</v>
      </c>
    </row>
    <row r="98" spans="1:4" ht="25.5">
      <c r="A98" s="57" t="s">
        <v>9</v>
      </c>
      <c r="B98" s="25" t="s">
        <v>116</v>
      </c>
      <c r="C98" s="58">
        <f>C50*C97</f>
        <v>3.3597200000000001E-2</v>
      </c>
      <c r="D98" s="6">
        <f>C98*D25</f>
        <v>569.26927694000005</v>
      </c>
    </row>
    <row r="99" spans="1:4" ht="12.75">
      <c r="A99" s="119" t="s">
        <v>97</v>
      </c>
      <c r="B99" s="119"/>
      <c r="C99" s="34">
        <f>C97+C98</f>
        <v>0.13299720000000001</v>
      </c>
      <c r="D99" s="14">
        <f>D97+D98</f>
        <v>2253.4979069400001</v>
      </c>
    </row>
    <row r="100" spans="1:4" ht="12.75">
      <c r="A100" s="42"/>
      <c r="B100" s="43"/>
      <c r="C100" s="43"/>
      <c r="D100" s="43"/>
    </row>
    <row r="101" spans="1:4" ht="26.25" customHeight="1">
      <c r="A101" s="128" t="s">
        <v>104</v>
      </c>
      <c r="B101" s="129"/>
      <c r="C101" s="129"/>
      <c r="D101" s="129"/>
    </row>
    <row r="102" spans="1:4" ht="25.5">
      <c r="A102" s="23">
        <v>4</v>
      </c>
      <c r="B102" s="23" t="s">
        <v>65</v>
      </c>
      <c r="C102" s="23" t="s">
        <v>15</v>
      </c>
      <c r="D102" s="23" t="s">
        <v>1</v>
      </c>
    </row>
    <row r="103" spans="1:4" ht="12.75">
      <c r="A103" s="30" t="s">
        <v>14</v>
      </c>
      <c r="B103" s="31" t="s">
        <v>106</v>
      </c>
      <c r="C103" s="36">
        <f>C99</f>
        <v>0.13299720000000001</v>
      </c>
      <c r="D103" s="32">
        <f>D99</f>
        <v>2253.4979069400001</v>
      </c>
    </row>
    <row r="104" spans="1:4" ht="12.75">
      <c r="A104" s="119" t="s">
        <v>105</v>
      </c>
      <c r="B104" s="119"/>
      <c r="C104" s="37" t="s">
        <v>62</v>
      </c>
      <c r="D104" s="14">
        <f>SUM(D103:D103)</f>
        <v>2253.4979069400001</v>
      </c>
    </row>
    <row r="105" spans="1:4" ht="12.75">
      <c r="A105" s="42"/>
      <c r="B105" s="43"/>
      <c r="C105" s="43"/>
      <c r="D105" s="43"/>
    </row>
    <row r="106" spans="1:4" ht="12.75">
      <c r="A106" s="128" t="s">
        <v>66</v>
      </c>
      <c r="B106" s="129"/>
      <c r="C106" s="129"/>
      <c r="D106" s="129"/>
    </row>
    <row r="107" spans="1:4" ht="12.75">
      <c r="A107" s="12">
        <v>5</v>
      </c>
      <c r="B107" s="155" t="s">
        <v>13</v>
      </c>
      <c r="C107" s="155"/>
      <c r="D107" s="12" t="s">
        <v>1</v>
      </c>
    </row>
    <row r="108" spans="1:4" ht="12.75">
      <c r="A108" s="30" t="s">
        <v>2</v>
      </c>
      <c r="B108" s="152" t="s">
        <v>11</v>
      </c>
      <c r="C108" s="152"/>
      <c r="D108" s="101"/>
    </row>
    <row r="109" spans="1:4" ht="12.75">
      <c r="A109" s="2"/>
      <c r="B109" s="119" t="s">
        <v>107</v>
      </c>
      <c r="C109" s="119"/>
      <c r="D109" s="14">
        <f>SUM(D108)</f>
        <v>0</v>
      </c>
    </row>
    <row r="110" spans="1:4">
      <c r="A110" s="160" t="s">
        <v>108</v>
      </c>
      <c r="B110" s="161"/>
      <c r="C110" s="161"/>
      <c r="D110" s="161"/>
    </row>
    <row r="111" spans="1:4" ht="12.75">
      <c r="A111" s="156"/>
      <c r="B111" s="157"/>
      <c r="C111" s="157"/>
      <c r="D111" s="157"/>
    </row>
    <row r="112" spans="1:4" ht="12.75">
      <c r="A112" s="151" t="s">
        <v>67</v>
      </c>
      <c r="B112" s="151"/>
      <c r="C112" s="151"/>
      <c r="D112" s="151"/>
    </row>
    <row r="113" spans="1:4" ht="12.75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2.75">
      <c r="A114" s="13" t="s">
        <v>2</v>
      </c>
      <c r="B114" s="38" t="s">
        <v>25</v>
      </c>
      <c r="C114" s="60">
        <f>Parâmetros!C59</f>
        <v>0</v>
      </c>
      <c r="D114" s="7">
        <f>(D25+D71+D82+D104+D109)*C114</f>
        <v>0</v>
      </c>
    </row>
    <row r="115" spans="1:4" ht="12.75">
      <c r="A115" s="13" t="s">
        <v>4</v>
      </c>
      <c r="B115" s="38" t="s">
        <v>27</v>
      </c>
      <c r="C115" s="60">
        <f>Parâmetros!C72</f>
        <v>0</v>
      </c>
      <c r="D115" s="7">
        <f>(D25+D71+D82+D104+D109+D114)*C115</f>
        <v>0</v>
      </c>
    </row>
    <row r="116" spans="1:4" ht="12.75">
      <c r="A116" s="13" t="s">
        <v>5</v>
      </c>
      <c r="B116" s="38" t="s">
        <v>26</v>
      </c>
      <c r="C116" s="50">
        <f>SUM(C117:C119)</f>
        <v>0</v>
      </c>
      <c r="D116" s="39">
        <f>((D131+D114+D115)/(1-C116))*C116</f>
        <v>0</v>
      </c>
    </row>
    <row r="117" spans="1:4" ht="12.75">
      <c r="A117" s="15"/>
      <c r="B117" s="38" t="s">
        <v>43</v>
      </c>
      <c r="C117" s="60">
        <f>Parâmetros!C63</f>
        <v>0</v>
      </c>
      <c r="D117" s="7">
        <f>((D131+D114+D115)/(1-C116))*C117</f>
        <v>0</v>
      </c>
    </row>
    <row r="118" spans="1:4" ht="12.75">
      <c r="A118" s="15"/>
      <c r="B118" s="38" t="s">
        <v>44</v>
      </c>
      <c r="C118" s="60">
        <f>Parâmetros!C64</f>
        <v>0</v>
      </c>
      <c r="D118" s="7">
        <f>((D131+D114+D115)/(1-C116))*C118</f>
        <v>0</v>
      </c>
    </row>
    <row r="119" spans="1:4" ht="12.75">
      <c r="A119" s="15"/>
      <c r="B119" s="38" t="s">
        <v>45</v>
      </c>
      <c r="C119" s="60">
        <f>Parâmetros!C65</f>
        <v>0</v>
      </c>
      <c r="D119" s="7">
        <f>((D131+D114+D115)/(1-C116))*C119</f>
        <v>0</v>
      </c>
    </row>
    <row r="120" spans="1:4" ht="12.75">
      <c r="A120" s="2"/>
      <c r="B120" s="3" t="s">
        <v>109</v>
      </c>
      <c r="C120" s="34"/>
      <c r="D120" s="14">
        <f>D114+D115+D116</f>
        <v>0</v>
      </c>
    </row>
    <row r="121" spans="1:4" ht="12.75">
      <c r="A121" s="49" t="s">
        <v>110</v>
      </c>
      <c r="B121" s="46"/>
      <c r="C121" s="46"/>
    </row>
    <row r="122" spans="1:4" ht="12.75">
      <c r="A122" s="95" t="s">
        <v>111</v>
      </c>
    </row>
    <row r="124" spans="1:4" ht="12.75">
      <c r="A124" s="151" t="s">
        <v>68</v>
      </c>
      <c r="B124" s="151"/>
      <c r="C124" s="151"/>
      <c r="D124" s="151"/>
    </row>
    <row r="125" spans="1:4" ht="24" customHeight="1">
      <c r="A125" s="2"/>
      <c r="B125" s="120" t="s">
        <v>28</v>
      </c>
      <c r="C125" s="120"/>
      <c r="D125" s="23" t="s">
        <v>29</v>
      </c>
    </row>
    <row r="126" spans="1:4" ht="12.75">
      <c r="A126" s="35" t="s">
        <v>2</v>
      </c>
      <c r="B126" s="121" t="s">
        <v>30</v>
      </c>
      <c r="C126" s="121"/>
      <c r="D126" s="32">
        <f>D25</f>
        <v>16943.95</v>
      </c>
    </row>
    <row r="127" spans="1:4" ht="12.75">
      <c r="A127" s="35" t="s">
        <v>4</v>
      </c>
      <c r="B127" s="121" t="s">
        <v>69</v>
      </c>
      <c r="C127" s="121"/>
      <c r="D127" s="32">
        <f>D71</f>
        <v>8245.8037666100026</v>
      </c>
    </row>
    <row r="128" spans="1:4" ht="12.75">
      <c r="A128" s="35" t="s">
        <v>5</v>
      </c>
      <c r="B128" s="121" t="s">
        <v>70</v>
      </c>
      <c r="C128" s="121"/>
      <c r="D128" s="32">
        <f>D82</f>
        <v>570.73865628400006</v>
      </c>
    </row>
    <row r="129" spans="1:4" ht="24" customHeight="1">
      <c r="A129" s="35" t="s">
        <v>6</v>
      </c>
      <c r="B129" s="121" t="s">
        <v>71</v>
      </c>
      <c r="C129" s="121"/>
      <c r="D129" s="6">
        <f>D104</f>
        <v>2253.4979069400001</v>
      </c>
    </row>
    <row r="130" spans="1:4" ht="12.75">
      <c r="A130" s="35" t="s">
        <v>7</v>
      </c>
      <c r="B130" s="121" t="s">
        <v>72</v>
      </c>
      <c r="C130" s="121"/>
      <c r="D130" s="32">
        <f>D109</f>
        <v>0</v>
      </c>
    </row>
    <row r="131" spans="1:4" ht="16.5" customHeight="1">
      <c r="A131" s="119" t="s">
        <v>73</v>
      </c>
      <c r="B131" s="119"/>
      <c r="C131" s="119"/>
      <c r="D131" s="14">
        <f>SUM(D126:D130)</f>
        <v>28013.990329834003</v>
      </c>
    </row>
    <row r="132" spans="1:4" ht="12.75">
      <c r="A132" s="35" t="s">
        <v>8</v>
      </c>
      <c r="B132" s="122" t="s">
        <v>74</v>
      </c>
      <c r="C132" s="122"/>
      <c r="D132" s="32">
        <f>D120</f>
        <v>0</v>
      </c>
    </row>
    <row r="133" spans="1:4" ht="16.5" customHeight="1">
      <c r="A133" s="119" t="s">
        <v>31</v>
      </c>
      <c r="B133" s="119"/>
      <c r="C133" s="119"/>
      <c r="D133" s="14">
        <f>TRUNC((D131+D132),2)</f>
        <v>28013.99</v>
      </c>
    </row>
    <row r="137" spans="1:4" hidden="1">
      <c r="C137" s="40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2">
    <mergeCell ref="B109:C109"/>
    <mergeCell ref="A106:D106"/>
    <mergeCell ref="A89:D89"/>
    <mergeCell ref="A97:B97"/>
    <mergeCell ref="A65:D65"/>
    <mergeCell ref="A71:B71"/>
    <mergeCell ref="A99:B99"/>
    <mergeCell ref="A83:D83"/>
    <mergeCell ref="A101:D101"/>
    <mergeCell ref="A87:D87"/>
    <mergeCell ref="A124:D124"/>
    <mergeCell ref="A74:D74"/>
    <mergeCell ref="A66:D66"/>
    <mergeCell ref="B108:C108"/>
    <mergeCell ref="C60:D60"/>
    <mergeCell ref="A85:D85"/>
    <mergeCell ref="C61:D61"/>
    <mergeCell ref="C63:D63"/>
    <mergeCell ref="C62:D62"/>
    <mergeCell ref="B107:C107"/>
    <mergeCell ref="A104:B104"/>
    <mergeCell ref="A111:D111"/>
    <mergeCell ref="A112:D112"/>
    <mergeCell ref="A64:D64"/>
    <mergeCell ref="A110:D110"/>
    <mergeCell ref="A82:B82"/>
    <mergeCell ref="A38:D38"/>
    <mergeCell ref="A51:D51"/>
    <mergeCell ref="A53:D53"/>
    <mergeCell ref="A52:D52"/>
    <mergeCell ref="A28:D28"/>
    <mergeCell ref="B6:C6"/>
    <mergeCell ref="A26:D26"/>
    <mergeCell ref="B18:C18"/>
    <mergeCell ref="C2:D2"/>
    <mergeCell ref="C3:D3"/>
    <mergeCell ref="A2:B2"/>
    <mergeCell ref="A3:B3"/>
    <mergeCell ref="B9:C9"/>
    <mergeCell ref="A12:D12"/>
    <mergeCell ref="B7:C7"/>
    <mergeCell ref="A21:D21"/>
    <mergeCell ref="B16:C16"/>
    <mergeCell ref="B17:C17"/>
    <mergeCell ref="B22:C22"/>
    <mergeCell ref="B23:C23"/>
    <mergeCell ref="A13:D13"/>
    <mergeCell ref="C59:D59"/>
    <mergeCell ref="A27:D27"/>
    <mergeCell ref="A29:D29"/>
    <mergeCell ref="B24:C24"/>
    <mergeCell ref="B8:C8"/>
    <mergeCell ref="B10:C10"/>
    <mergeCell ref="A40:D40"/>
    <mergeCell ref="A50:B50"/>
    <mergeCell ref="A33:B33"/>
    <mergeCell ref="A55:D55"/>
    <mergeCell ref="A25:C25"/>
    <mergeCell ref="B15:C15"/>
    <mergeCell ref="B14:C14"/>
    <mergeCell ref="A35:B35"/>
    <mergeCell ref="A36:D36"/>
    <mergeCell ref="A37:D37"/>
    <mergeCell ref="A133:C133"/>
    <mergeCell ref="B125:C125"/>
    <mergeCell ref="B126:C126"/>
    <mergeCell ref="B127:C127"/>
    <mergeCell ref="B132:C132"/>
    <mergeCell ref="B129:C129"/>
    <mergeCell ref="B130:C130"/>
    <mergeCell ref="A131:C131"/>
    <mergeCell ref="B128:C128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2"/>
  <rowBreaks count="2" manualBreakCount="2">
    <brk id="38" max="3" man="1"/>
    <brk id="84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E7DA-CA37-403A-887F-99B3709A6AE3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2.75">
      <c r="A2" s="127" t="s">
        <v>37</v>
      </c>
      <c r="B2" s="127"/>
      <c r="C2" s="142" t="s">
        <v>199</v>
      </c>
      <c r="D2" s="142"/>
    </row>
    <row r="3" spans="1:4" ht="12.75">
      <c r="A3" s="127" t="s">
        <v>33</v>
      </c>
      <c r="B3" s="127"/>
      <c r="C3" s="143" t="s">
        <v>223</v>
      </c>
      <c r="D3" s="143"/>
    </row>
    <row r="4" spans="1:4"/>
    <row r="5" spans="1:4" ht="12.75">
      <c r="A5" s="9"/>
      <c r="B5" s="9"/>
      <c r="C5" s="9"/>
      <c r="D5" s="9"/>
    </row>
    <row r="6" spans="1:4" ht="12.75">
      <c r="A6" s="5" t="s">
        <v>2</v>
      </c>
      <c r="B6" s="127" t="s">
        <v>34</v>
      </c>
      <c r="C6" s="127"/>
      <c r="D6" s="92" t="str">
        <f>IF(Parâmetros!C11="","",Parâmetros!C11)</f>
        <v/>
      </c>
    </row>
    <row r="7" spans="1:4" ht="12.75">
      <c r="A7" s="5" t="s">
        <v>4</v>
      </c>
      <c r="B7" s="127" t="s">
        <v>35</v>
      </c>
      <c r="C7" s="127"/>
      <c r="D7" s="91" t="str">
        <f>IF(Parâmetros!C12="","",Parâmetros!C12)</f>
        <v>Brasília/DF</v>
      </c>
    </row>
    <row r="8" spans="1:4" ht="12.75">
      <c r="A8" s="5" t="s">
        <v>5</v>
      </c>
      <c r="B8" s="127" t="s">
        <v>78</v>
      </c>
      <c r="C8" s="127"/>
      <c r="D8" s="91" t="str">
        <f>IF(Parâmetros!F19="","",Parâmetros!F19)</f>
        <v/>
      </c>
    </row>
    <row r="9" spans="1:4" ht="12.75">
      <c r="A9" s="5" t="s">
        <v>6</v>
      </c>
      <c r="B9" s="144" t="s">
        <v>47</v>
      </c>
      <c r="C9" s="145"/>
      <c r="D9" s="91" t="str">
        <f>IF(Parâmetros!E19="","",Parâmetros!E19)</f>
        <v/>
      </c>
    </row>
    <row r="10" spans="1:4" ht="12.75">
      <c r="A10" s="5" t="s">
        <v>7</v>
      </c>
      <c r="B10" s="127" t="s">
        <v>36</v>
      </c>
      <c r="C10" s="127"/>
      <c r="D10" s="91">
        <f>IF(Parâmetros!C13="","",Parâmetros!C13)</f>
        <v>30</v>
      </c>
    </row>
    <row r="11" spans="1:4">
      <c r="A11" s="10"/>
      <c r="B11" s="10"/>
      <c r="C11" s="41"/>
      <c r="D11" s="10"/>
    </row>
    <row r="12" spans="1:4" ht="12.75">
      <c r="A12" s="146" t="s">
        <v>38</v>
      </c>
      <c r="B12" s="146"/>
      <c r="C12" s="146"/>
      <c r="D12" s="146"/>
    </row>
    <row r="13" spans="1:4" ht="30" customHeight="1">
      <c r="A13" s="147" t="s">
        <v>39</v>
      </c>
      <c r="B13" s="147"/>
      <c r="C13" s="147"/>
      <c r="D13" s="147"/>
    </row>
    <row r="14" spans="1:4" ht="25.5">
      <c r="A14" s="5">
        <v>1</v>
      </c>
      <c r="B14" s="127" t="s">
        <v>75</v>
      </c>
      <c r="C14" s="127"/>
      <c r="D14" s="85" t="s">
        <v>160</v>
      </c>
    </row>
    <row r="15" spans="1:4" ht="12.75">
      <c r="A15" s="5">
        <v>2</v>
      </c>
      <c r="B15" s="127" t="s">
        <v>76</v>
      </c>
      <c r="C15" s="127"/>
      <c r="D15" s="57" t="str">
        <f>IF(Parâmetros!D19="","",Parâmetros!D19)</f>
        <v>2142-05</v>
      </c>
    </row>
    <row r="16" spans="1:4" ht="12.75">
      <c r="A16" s="5">
        <v>3</v>
      </c>
      <c r="B16" s="127" t="s">
        <v>77</v>
      </c>
      <c r="C16" s="127"/>
      <c r="D16" s="6">
        <f>Parâmetros!C19</f>
        <v>14169.06</v>
      </c>
    </row>
    <row r="17" spans="1:4" ht="26.25" customHeight="1">
      <c r="A17" s="5">
        <v>4</v>
      </c>
      <c r="B17" s="127" t="s">
        <v>40</v>
      </c>
      <c r="C17" s="127"/>
      <c r="D17" s="57" t="str">
        <f>Parâmetros!B19</f>
        <v>Engenheiro de Projetos Sênior</v>
      </c>
    </row>
    <row r="18" spans="1:4" ht="12.75">
      <c r="A18" s="5">
        <v>5</v>
      </c>
      <c r="B18" s="127" t="s">
        <v>41</v>
      </c>
      <c r="C18" s="127"/>
      <c r="D18" s="92" t="str">
        <f>IF(Parâmetros!G19="","",Parâmetros!G19)</f>
        <v/>
      </c>
    </row>
    <row r="19" spans="1:4" ht="12.75">
      <c r="A19" s="9"/>
      <c r="B19" s="9"/>
      <c r="C19" s="9"/>
      <c r="D19" s="11"/>
    </row>
    <row r="20" spans="1:4" ht="12.75">
      <c r="A20" s="9"/>
      <c r="B20" s="9"/>
      <c r="C20" s="9"/>
      <c r="D20" s="11"/>
    </row>
    <row r="21" spans="1:4" ht="12.75">
      <c r="A21" s="146" t="s">
        <v>42</v>
      </c>
      <c r="B21" s="146"/>
      <c r="C21" s="146"/>
      <c r="D21" s="146"/>
    </row>
    <row r="22" spans="1:4" ht="12.75">
      <c r="A22" s="12">
        <v>1</v>
      </c>
      <c r="B22" s="147" t="s">
        <v>0</v>
      </c>
      <c r="C22" s="147"/>
      <c r="D22" s="12" t="s">
        <v>1</v>
      </c>
    </row>
    <row r="23" spans="1:4" ht="12.75">
      <c r="A23" s="13" t="s">
        <v>2</v>
      </c>
      <c r="B23" s="127" t="s">
        <v>3</v>
      </c>
      <c r="C23" s="127"/>
      <c r="D23" s="69">
        <f>D16</f>
        <v>14169.06</v>
      </c>
    </row>
    <row r="24" spans="1:4" ht="12.75">
      <c r="A24" s="13" t="s">
        <v>4</v>
      </c>
      <c r="B24" s="127" t="s">
        <v>11</v>
      </c>
      <c r="C24" s="127"/>
      <c r="D24" s="69"/>
    </row>
    <row r="25" spans="1:4" ht="15" customHeight="1">
      <c r="A25" s="131" t="s">
        <v>82</v>
      </c>
      <c r="B25" s="132"/>
      <c r="C25" s="133"/>
      <c r="D25" s="14">
        <f>SUM(D23:D24)</f>
        <v>14169.06</v>
      </c>
    </row>
    <row r="26" spans="1:4">
      <c r="A26" s="140" t="s">
        <v>166</v>
      </c>
      <c r="B26" s="141"/>
      <c r="C26" s="141"/>
      <c r="D26" s="141"/>
    </row>
    <row r="27" spans="1:4" ht="12.75">
      <c r="A27" s="125"/>
      <c r="B27" s="126"/>
      <c r="C27" s="126"/>
      <c r="D27" s="126"/>
    </row>
    <row r="28" spans="1:4" ht="15" customHeight="1">
      <c r="A28" s="125" t="s">
        <v>48</v>
      </c>
      <c r="B28" s="126"/>
      <c r="C28" s="126"/>
      <c r="D28" s="126"/>
    </row>
    <row r="29" spans="1:4" ht="15" customHeight="1">
      <c r="A29" s="125" t="s">
        <v>49</v>
      </c>
      <c r="B29" s="126"/>
      <c r="C29" s="126"/>
      <c r="D29" s="126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2.75">
      <c r="A31" s="24" t="s">
        <v>2</v>
      </c>
      <c r="B31" s="25" t="s">
        <v>79</v>
      </c>
      <c r="C31" s="26">
        <v>8.3299999999999999E-2</v>
      </c>
      <c r="D31" s="27">
        <f>C31*D25</f>
        <v>1180.282698</v>
      </c>
    </row>
    <row r="32" spans="1:4" ht="25.5">
      <c r="A32" s="24" t="s">
        <v>4</v>
      </c>
      <c r="B32" s="25" t="s">
        <v>80</v>
      </c>
      <c r="C32" s="26">
        <v>2.7799999999999998E-2</v>
      </c>
      <c r="D32" s="27">
        <f>D25*C32</f>
        <v>393.89986799999997</v>
      </c>
    </row>
    <row r="33" spans="1:4" ht="12.75">
      <c r="A33" s="119" t="s">
        <v>112</v>
      </c>
      <c r="B33" s="119"/>
      <c r="C33" s="28">
        <f>SUM(C31:C32)</f>
        <v>0.1111</v>
      </c>
      <c r="D33" s="29">
        <f>SUM(D31:D32)</f>
        <v>1574.182566</v>
      </c>
    </row>
    <row r="34" spans="1:4" ht="25.5">
      <c r="A34" s="24" t="s">
        <v>5</v>
      </c>
      <c r="B34" s="25" t="s">
        <v>113</v>
      </c>
      <c r="C34" s="26">
        <f>C33*C50</f>
        <v>3.7551800000000003E-2</v>
      </c>
      <c r="D34" s="27">
        <f>D25*C34</f>
        <v>532.07370730800005</v>
      </c>
    </row>
    <row r="35" spans="1:4" ht="12.75">
      <c r="A35" s="119" t="s">
        <v>81</v>
      </c>
      <c r="B35" s="119"/>
      <c r="C35" s="28">
        <f>SUM(C33:C34)</f>
        <v>0.1486518</v>
      </c>
      <c r="D35" s="29">
        <f>SUM(D33:D34)</f>
        <v>2106.2562733079999</v>
      </c>
    </row>
    <row r="36" spans="1:4" ht="53.25" customHeight="1">
      <c r="A36" s="134" t="s">
        <v>83</v>
      </c>
      <c r="B36" s="135"/>
      <c r="C36" s="135"/>
      <c r="D36" s="136"/>
    </row>
    <row r="37" spans="1:4" ht="40.5" customHeight="1">
      <c r="A37" s="137" t="s">
        <v>84</v>
      </c>
      <c r="B37" s="138"/>
      <c r="C37" s="138"/>
      <c r="D37" s="139"/>
    </row>
    <row r="38" spans="1:4" ht="51.75" customHeight="1">
      <c r="A38" s="148" t="s">
        <v>85</v>
      </c>
      <c r="B38" s="149"/>
      <c r="C38" s="149"/>
      <c r="D38" s="150"/>
    </row>
    <row r="39" spans="1:4" ht="15" customHeight="1">
      <c r="A39" s="42"/>
      <c r="B39" s="43"/>
      <c r="C39" s="43"/>
      <c r="D39" s="43"/>
    </row>
    <row r="40" spans="1:4" ht="25.5" customHeight="1">
      <c r="A40" s="128" t="s">
        <v>51</v>
      </c>
      <c r="B40" s="129"/>
      <c r="C40" s="129"/>
      <c r="D40" s="129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2.75">
      <c r="A42" s="17" t="s">
        <v>2</v>
      </c>
      <c r="B42" s="18" t="s">
        <v>16</v>
      </c>
      <c r="C42" s="19">
        <f>Parâmetros!C32</f>
        <v>0.2</v>
      </c>
      <c r="D42" s="20">
        <f>D25*C42</f>
        <v>2833.8119999999999</v>
      </c>
    </row>
    <row r="43" spans="1:4" ht="12.75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354.22649999999999</v>
      </c>
    </row>
    <row r="44" spans="1:4" ht="12.75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2.75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212.5359</v>
      </c>
    </row>
    <row r="46" spans="1:4" ht="12.75">
      <c r="A46" s="17" t="s">
        <v>7</v>
      </c>
      <c r="B46" s="18" t="s">
        <v>54</v>
      </c>
      <c r="C46" s="19">
        <f>Parâmetros!C36</f>
        <v>0.01</v>
      </c>
      <c r="D46" s="20">
        <f>D25*C46</f>
        <v>141.69059999999999</v>
      </c>
    </row>
    <row r="47" spans="1:4" ht="12.75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85.014359999999996</v>
      </c>
    </row>
    <row r="48" spans="1:4" ht="12.75">
      <c r="A48" s="17" t="s">
        <v>9</v>
      </c>
      <c r="B48" s="18" t="s">
        <v>17</v>
      </c>
      <c r="C48" s="19">
        <f>Parâmetros!C38</f>
        <v>2E-3</v>
      </c>
      <c r="D48" s="20">
        <f>D25*C48</f>
        <v>28.33812</v>
      </c>
    </row>
    <row r="49" spans="1:4" ht="12.75">
      <c r="A49" s="17" t="s">
        <v>10</v>
      </c>
      <c r="B49" s="18" t="s">
        <v>19</v>
      </c>
      <c r="C49" s="19">
        <f>Parâmetros!C39</f>
        <v>0.08</v>
      </c>
      <c r="D49" s="20">
        <f>D25*C49</f>
        <v>1133.5247999999999</v>
      </c>
    </row>
    <row r="50" spans="1:4" ht="12.75">
      <c r="A50" s="130" t="s">
        <v>90</v>
      </c>
      <c r="B50" s="130"/>
      <c r="C50" s="21">
        <f>SUM(C42:C49)</f>
        <v>0.33800000000000002</v>
      </c>
      <c r="D50" s="22">
        <f>SUM(D42:D49)</f>
        <v>4789.1422799999991</v>
      </c>
    </row>
    <row r="51" spans="1:4" ht="27" customHeight="1">
      <c r="A51" s="134" t="s">
        <v>86</v>
      </c>
      <c r="B51" s="135"/>
      <c r="C51" s="135"/>
      <c r="D51" s="136"/>
    </row>
    <row r="52" spans="1:4" ht="27" customHeight="1">
      <c r="A52" s="137" t="s">
        <v>87</v>
      </c>
      <c r="B52" s="138"/>
      <c r="C52" s="138"/>
      <c r="D52" s="139"/>
    </row>
    <row r="53" spans="1:4" ht="27" customHeight="1">
      <c r="A53" s="148" t="s">
        <v>88</v>
      </c>
      <c r="B53" s="149"/>
      <c r="C53" s="149"/>
      <c r="D53" s="150"/>
    </row>
    <row r="54" spans="1:4" ht="15" customHeight="1">
      <c r="A54" s="43"/>
      <c r="B54" s="43"/>
      <c r="C54" s="43"/>
      <c r="D54" s="43"/>
    </row>
    <row r="55" spans="1:4" ht="15" customHeight="1">
      <c r="A55" s="128" t="s">
        <v>58</v>
      </c>
      <c r="B55" s="129"/>
      <c r="C55" s="129"/>
      <c r="D55" s="129"/>
    </row>
    <row r="56" spans="1:4" ht="25.5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2.75">
      <c r="A57" s="13" t="s">
        <v>2</v>
      </c>
      <c r="B57" s="15" t="s">
        <v>89</v>
      </c>
      <c r="C57" s="69">
        <f>Parâmetros!H19</f>
        <v>0</v>
      </c>
      <c r="D57" s="69">
        <f>IF((C57*22*2)-(D23*6%)&gt;0,(C57*22*2)-(D23*6%),0)</f>
        <v>0</v>
      </c>
    </row>
    <row r="58" spans="1:4" ht="12.75">
      <c r="A58" s="13" t="s">
        <v>4</v>
      </c>
      <c r="B58" s="51" t="s">
        <v>133</v>
      </c>
      <c r="C58" s="69">
        <f>Parâmetros!I19</f>
        <v>0</v>
      </c>
      <c r="D58" s="69">
        <f>C58*22</f>
        <v>0</v>
      </c>
    </row>
    <row r="59" spans="1:4" ht="12.75">
      <c r="A59" s="13" t="s">
        <v>5</v>
      </c>
      <c r="B59" s="52" t="s">
        <v>134</v>
      </c>
      <c r="C59" s="123">
        <f>Parâmetros!J19</f>
        <v>0</v>
      </c>
      <c r="D59" s="124"/>
    </row>
    <row r="60" spans="1:4" ht="12.75">
      <c r="A60" s="13" t="s">
        <v>6</v>
      </c>
      <c r="B60" s="53" t="s">
        <v>135</v>
      </c>
      <c r="C60" s="123">
        <f>Parâmetros!K19</f>
        <v>0</v>
      </c>
      <c r="D60" s="124"/>
    </row>
    <row r="61" spans="1:4" ht="12.75">
      <c r="A61" s="13" t="s">
        <v>7</v>
      </c>
      <c r="B61" s="53" t="s">
        <v>136</v>
      </c>
      <c r="C61" s="123">
        <f>Parâmetros!L19</f>
        <v>0</v>
      </c>
      <c r="D61" s="124"/>
    </row>
    <row r="62" spans="1:4" ht="12.75">
      <c r="A62" s="13" t="s">
        <v>8</v>
      </c>
      <c r="B62" s="53" t="s">
        <v>137</v>
      </c>
      <c r="C62" s="123">
        <f>Parâmetros!M19</f>
        <v>0</v>
      </c>
      <c r="D62" s="124"/>
    </row>
    <row r="63" spans="1:4" ht="12.75">
      <c r="A63" s="2"/>
      <c r="B63" s="3" t="s">
        <v>91</v>
      </c>
      <c r="C63" s="153">
        <f>D57+D58+C59+C60+C61+C62</f>
        <v>0</v>
      </c>
      <c r="D63" s="154"/>
    </row>
    <row r="64" spans="1:4" ht="27" customHeight="1">
      <c r="A64" s="158" t="s">
        <v>132</v>
      </c>
      <c r="B64" s="159"/>
      <c r="C64" s="159"/>
      <c r="D64" s="159"/>
    </row>
    <row r="65" spans="1:4">
      <c r="A65" s="162"/>
      <c r="B65" s="163"/>
      <c r="C65" s="163"/>
      <c r="D65" s="163"/>
    </row>
    <row r="66" spans="1:4" ht="29.25" customHeight="1">
      <c r="A66" s="128" t="s">
        <v>59</v>
      </c>
      <c r="B66" s="129"/>
      <c r="C66" s="129"/>
      <c r="D66" s="129"/>
    </row>
    <row r="67" spans="1:4" ht="25.5">
      <c r="A67" s="23">
        <v>2</v>
      </c>
      <c r="B67" s="23" t="s">
        <v>61</v>
      </c>
      <c r="C67" s="23" t="s">
        <v>15</v>
      </c>
      <c r="D67" s="23" t="s">
        <v>1</v>
      </c>
    </row>
    <row r="68" spans="1:4" ht="25.5">
      <c r="A68" s="30" t="s">
        <v>50</v>
      </c>
      <c r="B68" s="31" t="s">
        <v>56</v>
      </c>
      <c r="C68" s="36">
        <f>C35</f>
        <v>0.1486518</v>
      </c>
      <c r="D68" s="32">
        <f>D35</f>
        <v>2106.2562733079999</v>
      </c>
    </row>
    <row r="69" spans="1:4" ht="12.75">
      <c r="A69" s="30" t="s">
        <v>55</v>
      </c>
      <c r="B69" s="31" t="s">
        <v>57</v>
      </c>
      <c r="C69" s="36">
        <f>C50</f>
        <v>0.33800000000000002</v>
      </c>
      <c r="D69" s="32">
        <f>D50</f>
        <v>4789.1422799999991</v>
      </c>
    </row>
    <row r="70" spans="1:4" ht="12.75">
      <c r="A70" s="30" t="s">
        <v>60</v>
      </c>
      <c r="B70" s="31" t="s">
        <v>12</v>
      </c>
      <c r="C70" s="36" t="s">
        <v>62</v>
      </c>
      <c r="D70" s="32">
        <f>C63</f>
        <v>0</v>
      </c>
    </row>
    <row r="71" spans="1:4" ht="12.75">
      <c r="A71" s="119" t="s">
        <v>92</v>
      </c>
      <c r="B71" s="119"/>
      <c r="C71" s="37" t="s">
        <v>62</v>
      </c>
      <c r="D71" s="14">
        <f>SUM(D68:D70)</f>
        <v>6895.3985533079995</v>
      </c>
    </row>
    <row r="72" spans="1:4">
      <c r="A72" s="44"/>
      <c r="B72" s="45"/>
      <c r="C72" s="45"/>
      <c r="D72" s="45"/>
    </row>
    <row r="73" spans="1:4">
      <c r="A73" s="44"/>
      <c r="B73" s="45"/>
      <c r="C73" s="45"/>
      <c r="D73" s="45"/>
    </row>
    <row r="74" spans="1:4" ht="27" customHeight="1">
      <c r="A74" s="128" t="s">
        <v>93</v>
      </c>
      <c r="B74" s="129"/>
      <c r="C74" s="129"/>
      <c r="D74" s="129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2.75">
      <c r="A76" s="30" t="s">
        <v>2</v>
      </c>
      <c r="B76" s="59" t="s">
        <v>22</v>
      </c>
      <c r="C76" s="61">
        <v>4.1999999999999997E-3</v>
      </c>
      <c r="D76" s="6">
        <f t="shared" ref="D76:D81" si="0">D$25*C76</f>
        <v>59.510051999999995</v>
      </c>
    </row>
    <row r="77" spans="1:4" ht="62.25">
      <c r="A77" s="30" t="s">
        <v>4</v>
      </c>
      <c r="B77" s="59" t="s">
        <v>118</v>
      </c>
      <c r="C77" s="61">
        <f>C76*C49</f>
        <v>3.3599999999999998E-4</v>
      </c>
      <c r="D77" s="6">
        <f t="shared" si="0"/>
        <v>4.7608041599999993</v>
      </c>
    </row>
    <row r="78" spans="1:4" ht="62.25">
      <c r="A78" s="30" t="s">
        <v>5</v>
      </c>
      <c r="B78" s="59" t="s">
        <v>119</v>
      </c>
      <c r="C78" s="61">
        <f>40%*C50*C76</f>
        <v>5.6784000000000001E-4</v>
      </c>
      <c r="D78" s="6">
        <f t="shared" si="0"/>
        <v>8.0457590303999993</v>
      </c>
    </row>
    <row r="79" spans="1:4" ht="12.75">
      <c r="A79" s="30" t="s">
        <v>6</v>
      </c>
      <c r="B79" s="59" t="s">
        <v>23</v>
      </c>
      <c r="C79" s="61">
        <v>1.9400000000000001E-2</v>
      </c>
      <c r="D79" s="6">
        <f t="shared" si="0"/>
        <v>274.87976400000002</v>
      </c>
    </row>
    <row r="80" spans="1:4" ht="62.25">
      <c r="A80" s="30" t="s">
        <v>7</v>
      </c>
      <c r="B80" s="59" t="s">
        <v>120</v>
      </c>
      <c r="C80" s="61">
        <f>C50*C79</f>
        <v>6.5572000000000009E-3</v>
      </c>
      <c r="D80" s="6">
        <f t="shared" si="0"/>
        <v>92.909360232000012</v>
      </c>
    </row>
    <row r="81" spans="1:4" ht="62.25">
      <c r="A81" s="30" t="s">
        <v>8</v>
      </c>
      <c r="B81" s="59" t="s">
        <v>121</v>
      </c>
      <c r="C81" s="61">
        <f>40%*C50*C79</f>
        <v>2.6228800000000002E-3</v>
      </c>
      <c r="D81" s="6">
        <f t="shared" si="0"/>
        <v>37.163744092800002</v>
      </c>
    </row>
    <row r="82" spans="1:4" ht="12.75">
      <c r="A82" s="119" t="s">
        <v>94</v>
      </c>
      <c r="B82" s="119"/>
      <c r="C82" s="33">
        <f>SUM(C76:C81)</f>
        <v>3.3683919999999999E-2</v>
      </c>
      <c r="D82" s="14">
        <f>SUM(D76:D81)</f>
        <v>477.26948351520002</v>
      </c>
    </row>
    <row r="83" spans="1:4" ht="66" customHeight="1">
      <c r="A83" s="164" t="s">
        <v>122</v>
      </c>
      <c r="B83" s="165"/>
      <c r="C83" s="165"/>
      <c r="D83" s="165"/>
    </row>
    <row r="84" spans="1:4" ht="12.75">
      <c r="A84" s="42"/>
      <c r="B84" s="43"/>
      <c r="C84" s="43"/>
      <c r="D84" s="43"/>
    </row>
    <row r="85" spans="1:4" ht="12.75">
      <c r="A85" s="128" t="s">
        <v>63</v>
      </c>
      <c r="B85" s="129"/>
      <c r="C85" s="129"/>
      <c r="D85" s="129"/>
    </row>
    <row r="86" spans="1:4"/>
    <row r="87" spans="1:4" ht="51" customHeight="1">
      <c r="A87" s="166" t="s">
        <v>95</v>
      </c>
      <c r="B87" s="167"/>
      <c r="C87" s="167"/>
      <c r="D87" s="168"/>
    </row>
    <row r="88" spans="1:4" ht="12.75">
      <c r="A88" s="47"/>
      <c r="B88" s="48"/>
      <c r="C88" s="48"/>
      <c r="D88" s="48"/>
    </row>
    <row r="89" spans="1:4" ht="24.75" customHeight="1">
      <c r="A89" s="128" t="s">
        <v>96</v>
      </c>
      <c r="B89" s="129"/>
      <c r="C89" s="129"/>
      <c r="D89" s="129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8.25">
      <c r="A91" s="30" t="s">
        <v>2</v>
      </c>
      <c r="B91" s="31" t="s">
        <v>98</v>
      </c>
      <c r="C91" s="62">
        <v>9.9400000000000002E-2</v>
      </c>
      <c r="D91" s="32">
        <f t="shared" ref="D91:D96" si="1">D$25*C91</f>
        <v>1408.4045639999999</v>
      </c>
    </row>
    <row r="92" spans="1:4" ht="12.75">
      <c r="A92" s="30" t="s">
        <v>4</v>
      </c>
      <c r="B92" s="31" t="s">
        <v>99</v>
      </c>
      <c r="C92" s="60">
        <f>Parâmetros!C44</f>
        <v>0</v>
      </c>
      <c r="D92" s="32">
        <f t="shared" si="1"/>
        <v>0</v>
      </c>
    </row>
    <row r="93" spans="1:4" ht="25.5">
      <c r="A93" s="30" t="s">
        <v>5</v>
      </c>
      <c r="B93" s="31" t="s">
        <v>100</v>
      </c>
      <c r="C93" s="60">
        <f>Parâmetros!C45</f>
        <v>0</v>
      </c>
      <c r="D93" s="32">
        <f t="shared" si="1"/>
        <v>0</v>
      </c>
    </row>
    <row r="94" spans="1:4" ht="25.5">
      <c r="A94" s="30" t="s">
        <v>6</v>
      </c>
      <c r="B94" s="31" t="s">
        <v>101</v>
      </c>
      <c r="C94" s="60">
        <f>Parâmetros!C46</f>
        <v>0</v>
      </c>
      <c r="D94" s="32">
        <f t="shared" si="1"/>
        <v>0</v>
      </c>
    </row>
    <row r="95" spans="1:4" ht="25.5">
      <c r="A95" s="30" t="s">
        <v>7</v>
      </c>
      <c r="B95" s="31" t="s">
        <v>102</v>
      </c>
      <c r="C95" s="60">
        <f>Parâmetros!C47</f>
        <v>0</v>
      </c>
      <c r="D95" s="32">
        <f t="shared" si="1"/>
        <v>0</v>
      </c>
    </row>
    <row r="96" spans="1:4" ht="12.75">
      <c r="A96" s="30" t="s">
        <v>8</v>
      </c>
      <c r="B96" s="31" t="s">
        <v>103</v>
      </c>
      <c r="C96" s="60">
        <f>Parâmetros!C48</f>
        <v>0</v>
      </c>
      <c r="D96" s="32">
        <f t="shared" si="1"/>
        <v>0</v>
      </c>
    </row>
    <row r="97" spans="1:4" ht="12.75">
      <c r="A97" s="119" t="s">
        <v>117</v>
      </c>
      <c r="B97" s="119"/>
      <c r="C97" s="34">
        <f>SUM(C91:C96)</f>
        <v>9.9400000000000002E-2</v>
      </c>
      <c r="D97" s="14">
        <f>SUM(D91:D96)</f>
        <v>1408.4045639999999</v>
      </c>
    </row>
    <row r="98" spans="1:4" ht="25.5">
      <c r="A98" s="57" t="s">
        <v>9</v>
      </c>
      <c r="B98" s="25" t="s">
        <v>116</v>
      </c>
      <c r="C98" s="58">
        <f>C50*C97</f>
        <v>3.3597200000000001E-2</v>
      </c>
      <c r="D98" s="6">
        <f>C98*D25</f>
        <v>476.04074263199999</v>
      </c>
    </row>
    <row r="99" spans="1:4" ht="12.75">
      <c r="A99" s="119" t="s">
        <v>97</v>
      </c>
      <c r="B99" s="119"/>
      <c r="C99" s="34">
        <f>C97+C98</f>
        <v>0.13299720000000001</v>
      </c>
      <c r="D99" s="14">
        <f>D97+D98</f>
        <v>1884.445306632</v>
      </c>
    </row>
    <row r="100" spans="1:4" ht="12.75">
      <c r="A100" s="42"/>
      <c r="B100" s="43"/>
      <c r="C100" s="43"/>
      <c r="D100" s="43"/>
    </row>
    <row r="101" spans="1:4" ht="26.25" customHeight="1">
      <c r="A101" s="128" t="s">
        <v>104</v>
      </c>
      <c r="B101" s="129"/>
      <c r="C101" s="129"/>
      <c r="D101" s="129"/>
    </row>
    <row r="102" spans="1:4" ht="25.5">
      <c r="A102" s="23">
        <v>4</v>
      </c>
      <c r="B102" s="23" t="s">
        <v>65</v>
      </c>
      <c r="C102" s="23" t="s">
        <v>15</v>
      </c>
      <c r="D102" s="23" t="s">
        <v>1</v>
      </c>
    </row>
    <row r="103" spans="1:4" ht="12.75">
      <c r="A103" s="30" t="s">
        <v>14</v>
      </c>
      <c r="B103" s="31" t="s">
        <v>106</v>
      </c>
      <c r="C103" s="36">
        <f>C99</f>
        <v>0.13299720000000001</v>
      </c>
      <c r="D103" s="32">
        <f>D99</f>
        <v>1884.445306632</v>
      </c>
    </row>
    <row r="104" spans="1:4" ht="12.75">
      <c r="A104" s="119" t="s">
        <v>105</v>
      </c>
      <c r="B104" s="119"/>
      <c r="C104" s="37" t="s">
        <v>62</v>
      </c>
      <c r="D104" s="14">
        <f>SUM(D103:D103)</f>
        <v>1884.445306632</v>
      </c>
    </row>
    <row r="105" spans="1:4" ht="12.75">
      <c r="A105" s="42"/>
      <c r="B105" s="43"/>
      <c r="C105" s="43"/>
      <c r="D105" s="43"/>
    </row>
    <row r="106" spans="1:4" ht="12.75">
      <c r="A106" s="128" t="s">
        <v>66</v>
      </c>
      <c r="B106" s="129"/>
      <c r="C106" s="129"/>
      <c r="D106" s="129"/>
    </row>
    <row r="107" spans="1:4" ht="12.75">
      <c r="A107" s="12">
        <v>5</v>
      </c>
      <c r="B107" s="155" t="s">
        <v>13</v>
      </c>
      <c r="C107" s="155"/>
      <c r="D107" s="12" t="s">
        <v>1</v>
      </c>
    </row>
    <row r="108" spans="1:4" ht="12.75">
      <c r="A108" s="30" t="s">
        <v>2</v>
      </c>
      <c r="B108" s="152" t="s">
        <v>11</v>
      </c>
      <c r="C108" s="152"/>
      <c r="D108" s="101"/>
    </row>
    <row r="109" spans="1:4" ht="12.75">
      <c r="A109" s="2"/>
      <c r="B109" s="119" t="s">
        <v>107</v>
      </c>
      <c r="C109" s="119"/>
      <c r="D109" s="14">
        <f>SUM(D108)</f>
        <v>0</v>
      </c>
    </row>
    <row r="110" spans="1:4">
      <c r="A110" s="160" t="s">
        <v>108</v>
      </c>
      <c r="B110" s="161"/>
      <c r="C110" s="161"/>
      <c r="D110" s="161"/>
    </row>
    <row r="111" spans="1:4" ht="12.75">
      <c r="A111" s="156"/>
      <c r="B111" s="157"/>
      <c r="C111" s="157"/>
      <c r="D111" s="157"/>
    </row>
    <row r="112" spans="1:4" ht="12.75">
      <c r="A112" s="151" t="s">
        <v>67</v>
      </c>
      <c r="B112" s="151"/>
      <c r="C112" s="151"/>
      <c r="D112" s="151"/>
    </row>
    <row r="113" spans="1:4" ht="12.75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2.75">
      <c r="A114" s="13" t="s">
        <v>2</v>
      </c>
      <c r="B114" s="38" t="s">
        <v>25</v>
      </c>
      <c r="C114" s="60">
        <f>Parâmetros!C59</f>
        <v>0</v>
      </c>
      <c r="D114" s="7">
        <f>(D25+D71+D82+D104+D109)*C114</f>
        <v>0</v>
      </c>
    </row>
    <row r="115" spans="1:4" ht="12.75">
      <c r="A115" s="13" t="s">
        <v>4</v>
      </c>
      <c r="B115" s="38" t="s">
        <v>27</v>
      </c>
      <c r="C115" s="60">
        <f>Parâmetros!C72</f>
        <v>0</v>
      </c>
      <c r="D115" s="7">
        <f>(D25+D71+D82+D104+D109+D114)*C115</f>
        <v>0</v>
      </c>
    </row>
    <row r="116" spans="1:4" ht="12.75">
      <c r="A116" s="13" t="s">
        <v>5</v>
      </c>
      <c r="B116" s="38" t="s">
        <v>26</v>
      </c>
      <c r="C116" s="50">
        <f>SUM(C117:C119)</f>
        <v>0</v>
      </c>
      <c r="D116" s="39">
        <f>((D131+D114+D115)/(1-C116))*C116</f>
        <v>0</v>
      </c>
    </row>
    <row r="117" spans="1:4" ht="12.75">
      <c r="A117" s="15"/>
      <c r="B117" s="38" t="s">
        <v>43</v>
      </c>
      <c r="C117" s="60">
        <f>Parâmetros!C63</f>
        <v>0</v>
      </c>
      <c r="D117" s="7">
        <f>((D131+D114+D115)/(1-C116))*C117</f>
        <v>0</v>
      </c>
    </row>
    <row r="118" spans="1:4" ht="12.75">
      <c r="A118" s="15"/>
      <c r="B118" s="38" t="s">
        <v>44</v>
      </c>
      <c r="C118" s="60">
        <f>Parâmetros!C64</f>
        <v>0</v>
      </c>
      <c r="D118" s="7">
        <f>((D131+D114+D115)/(1-C116))*C118</f>
        <v>0</v>
      </c>
    </row>
    <row r="119" spans="1:4" ht="12.75">
      <c r="A119" s="15"/>
      <c r="B119" s="38" t="s">
        <v>45</v>
      </c>
      <c r="C119" s="60">
        <f>Parâmetros!C65</f>
        <v>0</v>
      </c>
      <c r="D119" s="7">
        <f>((D131+D114+D115)/(1-C116))*C119</f>
        <v>0</v>
      </c>
    </row>
    <row r="120" spans="1:4" ht="12.75">
      <c r="A120" s="2"/>
      <c r="B120" s="3" t="s">
        <v>109</v>
      </c>
      <c r="C120" s="34"/>
      <c r="D120" s="14">
        <f>D114+D115+D116</f>
        <v>0</v>
      </c>
    </row>
    <row r="121" spans="1:4" ht="12.75">
      <c r="A121" s="49" t="s">
        <v>110</v>
      </c>
      <c r="B121" s="46"/>
      <c r="C121" s="46"/>
    </row>
    <row r="122" spans="1:4" ht="12.75">
      <c r="A122" s="49" t="s">
        <v>111</v>
      </c>
    </row>
    <row r="123" spans="1:4"/>
    <row r="124" spans="1:4" ht="12.75">
      <c r="A124" s="151" t="s">
        <v>68</v>
      </c>
      <c r="B124" s="151"/>
      <c r="C124" s="151"/>
      <c r="D124" s="151"/>
    </row>
    <row r="125" spans="1:4" ht="24" customHeight="1">
      <c r="A125" s="2"/>
      <c r="B125" s="120" t="s">
        <v>28</v>
      </c>
      <c r="C125" s="120"/>
      <c r="D125" s="23" t="s">
        <v>29</v>
      </c>
    </row>
    <row r="126" spans="1:4" ht="12.75" hidden="1">
      <c r="A126" s="35" t="s">
        <v>2</v>
      </c>
      <c r="B126" s="121" t="s">
        <v>30</v>
      </c>
      <c r="C126" s="121"/>
      <c r="D126" s="32">
        <f>D25</f>
        <v>14169.06</v>
      </c>
    </row>
    <row r="127" spans="1:4" ht="12.75">
      <c r="A127" s="35" t="s">
        <v>4</v>
      </c>
      <c r="B127" s="121" t="s">
        <v>69</v>
      </c>
      <c r="C127" s="121"/>
      <c r="D127" s="32">
        <f>D71</f>
        <v>6895.3985533079995</v>
      </c>
    </row>
    <row r="128" spans="1:4" ht="12.75">
      <c r="A128" s="35" t="s">
        <v>5</v>
      </c>
      <c r="B128" s="121" t="s">
        <v>70</v>
      </c>
      <c r="C128" s="121"/>
      <c r="D128" s="32">
        <f>D82</f>
        <v>477.26948351520002</v>
      </c>
    </row>
    <row r="129" spans="1:4" ht="24" customHeight="1">
      <c r="A129" s="35" t="s">
        <v>6</v>
      </c>
      <c r="B129" s="121" t="s">
        <v>71</v>
      </c>
      <c r="C129" s="121"/>
      <c r="D129" s="6">
        <f>D104</f>
        <v>1884.445306632</v>
      </c>
    </row>
    <row r="130" spans="1:4" ht="12.75">
      <c r="A130" s="35" t="s">
        <v>7</v>
      </c>
      <c r="B130" s="121" t="s">
        <v>72</v>
      </c>
      <c r="C130" s="121"/>
      <c r="D130" s="32">
        <f>D109</f>
        <v>0</v>
      </c>
    </row>
    <row r="131" spans="1:4" ht="16.5" customHeight="1">
      <c r="A131" s="119" t="s">
        <v>73</v>
      </c>
      <c r="B131" s="119"/>
      <c r="C131" s="119"/>
      <c r="D131" s="14">
        <f>SUM(D126:D130)</f>
        <v>23426.173343455197</v>
      </c>
    </row>
    <row r="132" spans="1:4" ht="12.75">
      <c r="A132" s="35" t="s">
        <v>8</v>
      </c>
      <c r="B132" s="122" t="s">
        <v>74</v>
      </c>
      <c r="C132" s="122"/>
      <c r="D132" s="32">
        <f>D120</f>
        <v>0</v>
      </c>
    </row>
    <row r="133" spans="1:4" ht="16.5" customHeight="1">
      <c r="A133" s="119" t="s">
        <v>31</v>
      </c>
      <c r="B133" s="119"/>
      <c r="C133" s="119"/>
      <c r="D133" s="14">
        <f>TRUNC((D131+D132),2)</f>
        <v>23426.17</v>
      </c>
    </row>
    <row r="137" spans="1:4" hidden="1">
      <c r="C137" s="40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C9B60-ADEC-49DD-9385-A0FA3B6D0D12}">
  <dimension ref="A1:E138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2.75">
      <c r="A2" s="127" t="s">
        <v>37</v>
      </c>
      <c r="B2" s="127"/>
      <c r="C2" s="142" t="s">
        <v>199</v>
      </c>
      <c r="D2" s="142"/>
    </row>
    <row r="3" spans="1:4" ht="12.75">
      <c r="A3" s="127" t="s">
        <v>33</v>
      </c>
      <c r="B3" s="127"/>
      <c r="C3" s="143" t="s">
        <v>223</v>
      </c>
      <c r="D3" s="143"/>
    </row>
    <row r="4" spans="1:4"/>
    <row r="5" spans="1:4" ht="12.75">
      <c r="A5" s="9"/>
      <c r="B5" s="9"/>
      <c r="C5" s="9"/>
      <c r="D5" s="9"/>
    </row>
    <row r="6" spans="1:4" ht="12.75">
      <c r="A6" s="5" t="s">
        <v>2</v>
      </c>
      <c r="B6" s="127" t="s">
        <v>34</v>
      </c>
      <c r="C6" s="127"/>
      <c r="D6" s="92" t="str">
        <f>IF(Parâmetros!C11="","",Parâmetros!C11)</f>
        <v/>
      </c>
    </row>
    <row r="7" spans="1:4" ht="12.75">
      <c r="A7" s="5" t="s">
        <v>4</v>
      </c>
      <c r="B7" s="127" t="s">
        <v>35</v>
      </c>
      <c r="C7" s="127"/>
      <c r="D7" s="91" t="str">
        <f>IF(Parâmetros!C12="","",Parâmetros!C12)</f>
        <v>Brasília/DF</v>
      </c>
    </row>
    <row r="8" spans="1:4" ht="12.75">
      <c r="A8" s="5" t="s">
        <v>5</v>
      </c>
      <c r="B8" s="127" t="s">
        <v>78</v>
      </c>
      <c r="C8" s="127"/>
      <c r="D8" s="91" t="str">
        <f>IF(Parâmetros!F20="","",Parâmetros!F20)</f>
        <v/>
      </c>
    </row>
    <row r="9" spans="1:4" ht="12.75">
      <c r="A9" s="5" t="s">
        <v>6</v>
      </c>
      <c r="B9" s="144" t="s">
        <v>47</v>
      </c>
      <c r="C9" s="145"/>
      <c r="D9" s="91" t="str">
        <f>IF(Parâmetros!E20="","",Parâmetros!E20)</f>
        <v/>
      </c>
    </row>
    <row r="10" spans="1:4" ht="12.75">
      <c r="A10" s="5" t="s">
        <v>7</v>
      </c>
      <c r="B10" s="127" t="s">
        <v>36</v>
      </c>
      <c r="C10" s="127"/>
      <c r="D10" s="91">
        <f>IF(Parâmetros!C13="","",Parâmetros!C13)</f>
        <v>30</v>
      </c>
    </row>
    <row r="11" spans="1:4">
      <c r="A11" s="10"/>
      <c r="B11" s="10"/>
      <c r="C11" s="41"/>
      <c r="D11" s="10"/>
    </row>
    <row r="12" spans="1:4" ht="12.75">
      <c r="A12" s="146" t="s">
        <v>38</v>
      </c>
      <c r="B12" s="146"/>
      <c r="C12" s="146"/>
      <c r="D12" s="146"/>
    </row>
    <row r="13" spans="1:4" ht="30" customHeight="1">
      <c r="A13" s="147" t="s">
        <v>39</v>
      </c>
      <c r="B13" s="147"/>
      <c r="C13" s="147"/>
      <c r="D13" s="147"/>
    </row>
    <row r="14" spans="1:4" ht="25.5">
      <c r="A14" s="5">
        <v>1</v>
      </c>
      <c r="B14" s="127" t="s">
        <v>75</v>
      </c>
      <c r="C14" s="127"/>
      <c r="D14" s="85" t="s">
        <v>160</v>
      </c>
    </row>
    <row r="15" spans="1:4" ht="12.75">
      <c r="A15" s="5">
        <v>2</v>
      </c>
      <c r="B15" s="127" t="s">
        <v>76</v>
      </c>
      <c r="C15" s="127"/>
      <c r="D15" s="57" t="str">
        <f>IF(Parâmetros!D20="","",Parâmetros!D20)</f>
        <v>2142-05</v>
      </c>
    </row>
    <row r="16" spans="1:4" ht="12.75">
      <c r="A16" s="5">
        <v>3</v>
      </c>
      <c r="B16" s="127" t="s">
        <v>77</v>
      </c>
      <c r="C16" s="127"/>
      <c r="D16" s="6">
        <f>Parâmetros!C20</f>
        <v>10767.48</v>
      </c>
    </row>
    <row r="17" spans="1:4" ht="26.25" customHeight="1">
      <c r="A17" s="5">
        <v>4</v>
      </c>
      <c r="B17" s="127" t="s">
        <v>40</v>
      </c>
      <c r="C17" s="127"/>
      <c r="D17" s="57" t="str">
        <f>Parâmetros!B20</f>
        <v>Engenheiro de Projetos Pleno</v>
      </c>
    </row>
    <row r="18" spans="1:4" ht="12.75">
      <c r="A18" s="5">
        <v>5</v>
      </c>
      <c r="B18" s="127" t="s">
        <v>41</v>
      </c>
      <c r="C18" s="127"/>
      <c r="D18" s="92" t="str">
        <f>IF(Parâmetros!G20="","",Parâmetros!G20)</f>
        <v/>
      </c>
    </row>
    <row r="19" spans="1:4" ht="12.75">
      <c r="A19" s="9"/>
      <c r="B19" s="9"/>
      <c r="C19" s="9"/>
      <c r="D19" s="11"/>
    </row>
    <row r="20" spans="1:4" ht="12.75">
      <c r="A20" s="9"/>
      <c r="B20" s="9"/>
      <c r="C20" s="9"/>
      <c r="D20" s="11"/>
    </row>
    <row r="21" spans="1:4" ht="12.75">
      <c r="A21" s="146" t="s">
        <v>42</v>
      </c>
      <c r="B21" s="146"/>
      <c r="C21" s="146"/>
      <c r="D21" s="146"/>
    </row>
    <row r="22" spans="1:4" ht="12.75">
      <c r="A22" s="12">
        <v>1</v>
      </c>
      <c r="B22" s="147" t="s">
        <v>0</v>
      </c>
      <c r="C22" s="147"/>
      <c r="D22" s="12" t="s">
        <v>1</v>
      </c>
    </row>
    <row r="23" spans="1:4" ht="12.75">
      <c r="A23" s="13" t="s">
        <v>2</v>
      </c>
      <c r="B23" s="127" t="s">
        <v>3</v>
      </c>
      <c r="C23" s="127"/>
      <c r="D23" s="69">
        <f>D16</f>
        <v>10767.48</v>
      </c>
    </row>
    <row r="24" spans="1:4" ht="12.75">
      <c r="A24" s="13" t="s">
        <v>4</v>
      </c>
      <c r="B24" s="127" t="s">
        <v>11</v>
      </c>
      <c r="C24" s="127"/>
      <c r="D24" s="69"/>
    </row>
    <row r="25" spans="1:4" ht="15" customHeight="1">
      <c r="A25" s="131" t="s">
        <v>82</v>
      </c>
      <c r="B25" s="132"/>
      <c r="C25" s="133"/>
      <c r="D25" s="14">
        <f>SUM(D23:D24)</f>
        <v>10767.48</v>
      </c>
    </row>
    <row r="26" spans="1:4">
      <c r="A26" s="140" t="s">
        <v>166</v>
      </c>
      <c r="B26" s="141"/>
      <c r="C26" s="141"/>
      <c r="D26" s="141"/>
    </row>
    <row r="27" spans="1:4" ht="12.75">
      <c r="A27" s="125"/>
      <c r="B27" s="126"/>
      <c r="C27" s="126"/>
      <c r="D27" s="126"/>
    </row>
    <row r="28" spans="1:4" ht="15" customHeight="1">
      <c r="A28" s="125" t="s">
        <v>48</v>
      </c>
      <c r="B28" s="126"/>
      <c r="C28" s="126"/>
      <c r="D28" s="126"/>
    </row>
    <row r="29" spans="1:4" ht="15" customHeight="1">
      <c r="A29" s="125" t="s">
        <v>49</v>
      </c>
      <c r="B29" s="126"/>
      <c r="C29" s="126"/>
      <c r="D29" s="126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2.75">
      <c r="A31" s="24" t="s">
        <v>2</v>
      </c>
      <c r="B31" s="25" t="s">
        <v>79</v>
      </c>
      <c r="C31" s="26">
        <v>8.3299999999999999E-2</v>
      </c>
      <c r="D31" s="27">
        <f>C31*D25</f>
        <v>896.93108399999994</v>
      </c>
    </row>
    <row r="32" spans="1:4" ht="25.5">
      <c r="A32" s="24" t="s">
        <v>4</v>
      </c>
      <c r="B32" s="25" t="s">
        <v>80</v>
      </c>
      <c r="C32" s="26">
        <v>2.7799999999999998E-2</v>
      </c>
      <c r="D32" s="27">
        <f>D25*C32</f>
        <v>299.33594399999998</v>
      </c>
    </row>
    <row r="33" spans="1:4" ht="12.75">
      <c r="A33" s="119" t="s">
        <v>112</v>
      </c>
      <c r="B33" s="119"/>
      <c r="C33" s="28">
        <f>SUM(C31:C32)</f>
        <v>0.1111</v>
      </c>
      <c r="D33" s="29">
        <f>SUM(D31:D32)</f>
        <v>1196.267028</v>
      </c>
    </row>
    <row r="34" spans="1:4" ht="25.5">
      <c r="A34" s="24" t="s">
        <v>5</v>
      </c>
      <c r="B34" s="25" t="s">
        <v>113</v>
      </c>
      <c r="C34" s="26">
        <f>C33*C50</f>
        <v>3.7551800000000003E-2</v>
      </c>
      <c r="D34" s="27">
        <f>D25*C34</f>
        <v>404.33825546400004</v>
      </c>
    </row>
    <row r="35" spans="1:4" ht="12.75">
      <c r="A35" s="119" t="s">
        <v>81</v>
      </c>
      <c r="B35" s="119"/>
      <c r="C35" s="28">
        <f>SUM(C33:C34)</f>
        <v>0.1486518</v>
      </c>
      <c r="D35" s="29">
        <f>SUM(D33:D34)</f>
        <v>1600.605283464</v>
      </c>
    </row>
    <row r="36" spans="1:4" ht="53.25" customHeight="1">
      <c r="A36" s="134" t="s">
        <v>83</v>
      </c>
      <c r="B36" s="135"/>
      <c r="C36" s="135"/>
      <c r="D36" s="136"/>
    </row>
    <row r="37" spans="1:4" ht="40.5" customHeight="1">
      <c r="A37" s="137" t="s">
        <v>84</v>
      </c>
      <c r="B37" s="138"/>
      <c r="C37" s="138"/>
      <c r="D37" s="139"/>
    </row>
    <row r="38" spans="1:4" ht="51.75" customHeight="1">
      <c r="A38" s="148" t="s">
        <v>85</v>
      </c>
      <c r="B38" s="149"/>
      <c r="C38" s="149"/>
      <c r="D38" s="150"/>
    </row>
    <row r="39" spans="1:4" ht="15" customHeight="1">
      <c r="A39" s="42"/>
      <c r="B39" s="43"/>
      <c r="C39" s="43"/>
      <c r="D39" s="43"/>
    </row>
    <row r="40" spans="1:4" ht="25.5" customHeight="1">
      <c r="A40" s="128" t="s">
        <v>51</v>
      </c>
      <c r="B40" s="129"/>
      <c r="C40" s="129"/>
      <c r="D40" s="129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2.75">
      <c r="A42" s="17" t="s">
        <v>2</v>
      </c>
      <c r="B42" s="18" t="s">
        <v>16</v>
      </c>
      <c r="C42" s="19">
        <f>Parâmetros!C32</f>
        <v>0.2</v>
      </c>
      <c r="D42" s="20">
        <f>D25*C42</f>
        <v>2153.4960000000001</v>
      </c>
    </row>
    <row r="43" spans="1:4" ht="12.75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269.18700000000001</v>
      </c>
    </row>
    <row r="44" spans="1:4" ht="12.75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2.75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161.51219999999998</v>
      </c>
    </row>
    <row r="46" spans="1:4" ht="12.75">
      <c r="A46" s="17" t="s">
        <v>7</v>
      </c>
      <c r="B46" s="18" t="s">
        <v>54</v>
      </c>
      <c r="C46" s="19">
        <f>Parâmetros!C36</f>
        <v>0.01</v>
      </c>
      <c r="D46" s="20">
        <f>D25*C46</f>
        <v>107.6748</v>
      </c>
    </row>
    <row r="47" spans="1:4" ht="12.75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64.604879999999994</v>
      </c>
    </row>
    <row r="48" spans="1:4" ht="12.75">
      <c r="A48" s="17" t="s">
        <v>9</v>
      </c>
      <c r="B48" s="18" t="s">
        <v>17</v>
      </c>
      <c r="C48" s="19">
        <f>Parâmetros!C38</f>
        <v>2E-3</v>
      </c>
      <c r="D48" s="20">
        <f>D25*C48</f>
        <v>21.534959999999998</v>
      </c>
    </row>
    <row r="49" spans="1:4" ht="12.75">
      <c r="A49" s="17" t="s">
        <v>10</v>
      </c>
      <c r="B49" s="18" t="s">
        <v>19</v>
      </c>
      <c r="C49" s="19">
        <f>Parâmetros!C39</f>
        <v>0.08</v>
      </c>
      <c r="D49" s="20">
        <f>D25*C49</f>
        <v>861.39840000000004</v>
      </c>
    </row>
    <row r="50" spans="1:4" ht="12.75">
      <c r="A50" s="130" t="s">
        <v>90</v>
      </c>
      <c r="B50" s="130"/>
      <c r="C50" s="21">
        <f>SUM(C42:C49)</f>
        <v>0.33800000000000002</v>
      </c>
      <c r="D50" s="22">
        <f>SUM(D42:D49)</f>
        <v>3639.4082399999998</v>
      </c>
    </row>
    <row r="51" spans="1:4" ht="27" customHeight="1">
      <c r="A51" s="134" t="s">
        <v>86</v>
      </c>
      <c r="B51" s="135"/>
      <c r="C51" s="135"/>
      <c r="D51" s="136"/>
    </row>
    <row r="52" spans="1:4" ht="27" customHeight="1">
      <c r="A52" s="137" t="s">
        <v>87</v>
      </c>
      <c r="B52" s="138"/>
      <c r="C52" s="138"/>
      <c r="D52" s="139"/>
    </row>
    <row r="53" spans="1:4" ht="27" customHeight="1">
      <c r="A53" s="148" t="s">
        <v>88</v>
      </c>
      <c r="B53" s="149"/>
      <c r="C53" s="149"/>
      <c r="D53" s="150"/>
    </row>
    <row r="54" spans="1:4" ht="15" customHeight="1">
      <c r="A54" s="43"/>
      <c r="B54" s="43"/>
      <c r="C54" s="43"/>
      <c r="D54" s="43"/>
    </row>
    <row r="55" spans="1:4" ht="15" customHeight="1">
      <c r="A55" s="128" t="s">
        <v>58</v>
      </c>
      <c r="B55" s="129"/>
      <c r="C55" s="129"/>
      <c r="D55" s="129"/>
    </row>
    <row r="56" spans="1:4" ht="25.5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2.75">
      <c r="A57" s="13" t="s">
        <v>2</v>
      </c>
      <c r="B57" s="15" t="s">
        <v>89</v>
      </c>
      <c r="C57" s="69">
        <f>Parâmetros!H20</f>
        <v>0</v>
      </c>
      <c r="D57" s="69">
        <f>IF((C57*22*2)-(D23*6%)&gt;0,(C57*22*2)-(D23*6%),0)</f>
        <v>0</v>
      </c>
    </row>
    <row r="58" spans="1:4" ht="12.75">
      <c r="A58" s="13" t="s">
        <v>4</v>
      </c>
      <c r="B58" s="51" t="s">
        <v>133</v>
      </c>
      <c r="C58" s="69">
        <f>Parâmetros!I20</f>
        <v>0</v>
      </c>
      <c r="D58" s="69">
        <f>C58*22</f>
        <v>0</v>
      </c>
    </row>
    <row r="59" spans="1:4" ht="12.75">
      <c r="A59" s="13" t="s">
        <v>5</v>
      </c>
      <c r="B59" s="52" t="s">
        <v>134</v>
      </c>
      <c r="C59" s="123">
        <f>Parâmetros!J20</f>
        <v>0</v>
      </c>
      <c r="D59" s="124"/>
    </row>
    <row r="60" spans="1:4" ht="12.75">
      <c r="A60" s="13" t="s">
        <v>6</v>
      </c>
      <c r="B60" s="53" t="s">
        <v>135</v>
      </c>
      <c r="C60" s="123">
        <f>Parâmetros!K20</f>
        <v>0</v>
      </c>
      <c r="D60" s="124"/>
    </row>
    <row r="61" spans="1:4" ht="12.75">
      <c r="A61" s="13" t="s">
        <v>7</v>
      </c>
      <c r="B61" s="53" t="s">
        <v>136</v>
      </c>
      <c r="C61" s="123">
        <f>Parâmetros!L20</f>
        <v>0</v>
      </c>
      <c r="D61" s="124"/>
    </row>
    <row r="62" spans="1:4" ht="12.75">
      <c r="A62" s="13" t="s">
        <v>8</v>
      </c>
      <c r="B62" s="53" t="s">
        <v>137</v>
      </c>
      <c r="C62" s="123">
        <f>Parâmetros!M20</f>
        <v>0</v>
      </c>
      <c r="D62" s="124"/>
    </row>
    <row r="63" spans="1:4" ht="12.75">
      <c r="A63" s="2"/>
      <c r="B63" s="3" t="s">
        <v>91</v>
      </c>
      <c r="C63" s="153">
        <f>D57+D58+C59+C60+C61+C62</f>
        <v>0</v>
      </c>
      <c r="D63" s="154"/>
    </row>
    <row r="64" spans="1:4" ht="27" customHeight="1">
      <c r="A64" s="158" t="s">
        <v>132</v>
      </c>
      <c r="B64" s="159"/>
      <c r="C64" s="159"/>
      <c r="D64" s="159"/>
    </row>
    <row r="65" spans="1:4">
      <c r="A65" s="162"/>
      <c r="B65" s="163"/>
      <c r="C65" s="163"/>
      <c r="D65" s="163"/>
    </row>
    <row r="66" spans="1:4" ht="29.25" customHeight="1">
      <c r="A66" s="128" t="s">
        <v>59</v>
      </c>
      <c r="B66" s="129"/>
      <c r="C66" s="129"/>
      <c r="D66" s="129"/>
    </row>
    <row r="67" spans="1:4" ht="25.5">
      <c r="A67" s="23">
        <v>2</v>
      </c>
      <c r="B67" s="23" t="s">
        <v>61</v>
      </c>
      <c r="C67" s="23" t="s">
        <v>15</v>
      </c>
      <c r="D67" s="23" t="s">
        <v>1</v>
      </c>
    </row>
    <row r="68" spans="1:4" ht="25.5">
      <c r="A68" s="30" t="s">
        <v>50</v>
      </c>
      <c r="B68" s="31" t="s">
        <v>56</v>
      </c>
      <c r="C68" s="36">
        <f>C35</f>
        <v>0.1486518</v>
      </c>
      <c r="D68" s="32">
        <f>D35</f>
        <v>1600.605283464</v>
      </c>
    </row>
    <row r="69" spans="1:4" ht="12.75">
      <c r="A69" s="30" t="s">
        <v>55</v>
      </c>
      <c r="B69" s="31" t="s">
        <v>57</v>
      </c>
      <c r="C69" s="36">
        <f>C50</f>
        <v>0.33800000000000002</v>
      </c>
      <c r="D69" s="32">
        <f>D50</f>
        <v>3639.4082399999998</v>
      </c>
    </row>
    <row r="70" spans="1:4" ht="12.75">
      <c r="A70" s="30" t="s">
        <v>60</v>
      </c>
      <c r="B70" s="31" t="s">
        <v>12</v>
      </c>
      <c r="C70" s="36" t="s">
        <v>62</v>
      </c>
      <c r="D70" s="32">
        <f>C63</f>
        <v>0</v>
      </c>
    </row>
    <row r="71" spans="1:4" ht="12.75">
      <c r="A71" s="119" t="s">
        <v>92</v>
      </c>
      <c r="B71" s="119"/>
      <c r="C71" s="37" t="s">
        <v>62</v>
      </c>
      <c r="D71" s="14">
        <f>SUM(D68:D70)</f>
        <v>5240.0135234640002</v>
      </c>
    </row>
    <row r="72" spans="1:4">
      <c r="A72" s="44"/>
      <c r="B72" s="45"/>
      <c r="C72" s="45"/>
      <c r="D72" s="45"/>
    </row>
    <row r="73" spans="1:4">
      <c r="A73" s="44"/>
      <c r="B73" s="45"/>
      <c r="C73" s="45"/>
      <c r="D73" s="45"/>
    </row>
    <row r="74" spans="1:4" ht="27" customHeight="1">
      <c r="A74" s="128" t="s">
        <v>93</v>
      </c>
      <c r="B74" s="129"/>
      <c r="C74" s="129"/>
      <c r="D74" s="129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2.75">
      <c r="A76" s="30" t="s">
        <v>2</v>
      </c>
      <c r="B76" s="59" t="s">
        <v>22</v>
      </c>
      <c r="C76" s="61">
        <v>4.1999999999999997E-3</v>
      </c>
      <c r="D76" s="6">
        <f t="shared" ref="D76:D81" si="0">D$25*C76</f>
        <v>45.223415999999993</v>
      </c>
    </row>
    <row r="77" spans="1:4" ht="62.25">
      <c r="A77" s="30" t="s">
        <v>4</v>
      </c>
      <c r="B77" s="59" t="s">
        <v>118</v>
      </c>
      <c r="C77" s="61">
        <f>C76*C49</f>
        <v>3.3599999999999998E-4</v>
      </c>
      <c r="D77" s="6">
        <f t="shared" si="0"/>
        <v>3.6178732799999995</v>
      </c>
    </row>
    <row r="78" spans="1:4" ht="62.25">
      <c r="A78" s="30" t="s">
        <v>5</v>
      </c>
      <c r="B78" s="59" t="s">
        <v>119</v>
      </c>
      <c r="C78" s="61">
        <f>40%*C50*C76</f>
        <v>5.6784000000000001E-4</v>
      </c>
      <c r="D78" s="6">
        <f t="shared" si="0"/>
        <v>6.1142058431999997</v>
      </c>
    </row>
    <row r="79" spans="1:4" ht="12.75">
      <c r="A79" s="30" t="s">
        <v>6</v>
      </c>
      <c r="B79" s="59" t="s">
        <v>23</v>
      </c>
      <c r="C79" s="61">
        <v>1.9400000000000001E-2</v>
      </c>
      <c r="D79" s="6">
        <f t="shared" si="0"/>
        <v>208.88911200000001</v>
      </c>
    </row>
    <row r="80" spans="1:4" ht="62.25">
      <c r="A80" s="30" t="s">
        <v>7</v>
      </c>
      <c r="B80" s="59" t="s">
        <v>120</v>
      </c>
      <c r="C80" s="61">
        <f>C50*C79</f>
        <v>6.5572000000000009E-3</v>
      </c>
      <c r="D80" s="6">
        <f t="shared" si="0"/>
        <v>70.60451985600001</v>
      </c>
    </row>
    <row r="81" spans="1:4" ht="62.25">
      <c r="A81" s="30" t="s">
        <v>8</v>
      </c>
      <c r="B81" s="59" t="s">
        <v>121</v>
      </c>
      <c r="C81" s="61">
        <f>40%*C50*C79</f>
        <v>2.6228800000000002E-3</v>
      </c>
      <c r="D81" s="6">
        <f t="shared" si="0"/>
        <v>28.241807942400001</v>
      </c>
    </row>
    <row r="82" spans="1:4" ht="12.75">
      <c r="A82" s="119" t="s">
        <v>94</v>
      </c>
      <c r="B82" s="119"/>
      <c r="C82" s="33">
        <f>SUM(C76:C81)</f>
        <v>3.3683919999999999E-2</v>
      </c>
      <c r="D82" s="14">
        <f>SUM(D76:D81)</f>
        <v>362.69093492159999</v>
      </c>
    </row>
    <row r="83" spans="1:4" ht="66" customHeight="1">
      <c r="A83" s="164" t="s">
        <v>122</v>
      </c>
      <c r="B83" s="165"/>
      <c r="C83" s="165"/>
      <c r="D83" s="165"/>
    </row>
    <row r="84" spans="1:4" ht="12.75">
      <c r="A84" s="42"/>
      <c r="B84" s="43"/>
      <c r="C84" s="43"/>
      <c r="D84" s="43"/>
    </row>
    <row r="85" spans="1:4" ht="12.75">
      <c r="A85" s="128" t="s">
        <v>63</v>
      </c>
      <c r="B85" s="129"/>
      <c r="C85" s="129"/>
      <c r="D85" s="129"/>
    </row>
    <row r="86" spans="1:4"/>
    <row r="87" spans="1:4" ht="51" customHeight="1">
      <c r="A87" s="166" t="s">
        <v>95</v>
      </c>
      <c r="B87" s="167"/>
      <c r="C87" s="167"/>
      <c r="D87" s="168"/>
    </row>
    <row r="88" spans="1:4" ht="12.75">
      <c r="A88" s="47"/>
      <c r="B88" s="48"/>
      <c r="C88" s="48"/>
      <c r="D88" s="48"/>
    </row>
    <row r="89" spans="1:4" ht="24.75" customHeight="1">
      <c r="A89" s="128" t="s">
        <v>96</v>
      </c>
      <c r="B89" s="129"/>
      <c r="C89" s="129"/>
      <c r="D89" s="129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8.25">
      <c r="A91" s="30" t="s">
        <v>2</v>
      </c>
      <c r="B91" s="31" t="s">
        <v>98</v>
      </c>
      <c r="C91" s="62">
        <v>9.9400000000000002E-2</v>
      </c>
      <c r="D91" s="32">
        <f t="shared" ref="D91:D96" si="1">D$25*C91</f>
        <v>1070.2875119999999</v>
      </c>
    </row>
    <row r="92" spans="1:4" ht="12.75">
      <c r="A92" s="30" t="s">
        <v>4</v>
      </c>
      <c r="B92" s="31" t="s">
        <v>99</v>
      </c>
      <c r="C92" s="60">
        <f>Parâmetros!C44</f>
        <v>0</v>
      </c>
      <c r="D92" s="32">
        <f t="shared" si="1"/>
        <v>0</v>
      </c>
    </row>
    <row r="93" spans="1:4" ht="25.5">
      <c r="A93" s="30" t="s">
        <v>5</v>
      </c>
      <c r="B93" s="31" t="s">
        <v>100</v>
      </c>
      <c r="C93" s="60">
        <f>Parâmetros!C45</f>
        <v>0</v>
      </c>
      <c r="D93" s="32">
        <f t="shared" si="1"/>
        <v>0</v>
      </c>
    </row>
    <row r="94" spans="1:4" ht="25.5">
      <c r="A94" s="30" t="s">
        <v>6</v>
      </c>
      <c r="B94" s="31" t="s">
        <v>101</v>
      </c>
      <c r="C94" s="60">
        <f>Parâmetros!C46</f>
        <v>0</v>
      </c>
      <c r="D94" s="32">
        <f t="shared" si="1"/>
        <v>0</v>
      </c>
    </row>
    <row r="95" spans="1:4" ht="25.5">
      <c r="A95" s="30" t="s">
        <v>7</v>
      </c>
      <c r="B95" s="31" t="s">
        <v>102</v>
      </c>
      <c r="C95" s="60">
        <f>Parâmetros!C47</f>
        <v>0</v>
      </c>
      <c r="D95" s="32">
        <f t="shared" si="1"/>
        <v>0</v>
      </c>
    </row>
    <row r="96" spans="1:4" ht="12.75">
      <c r="A96" s="30" t="s">
        <v>8</v>
      </c>
      <c r="B96" s="31" t="s">
        <v>103</v>
      </c>
      <c r="C96" s="60">
        <f>Parâmetros!C48</f>
        <v>0</v>
      </c>
      <c r="D96" s="32">
        <f t="shared" si="1"/>
        <v>0</v>
      </c>
    </row>
    <row r="97" spans="1:4" ht="12.75">
      <c r="A97" s="119" t="s">
        <v>117</v>
      </c>
      <c r="B97" s="119"/>
      <c r="C97" s="34">
        <f>SUM(C91:C96)</f>
        <v>9.9400000000000002E-2</v>
      </c>
      <c r="D97" s="14">
        <f>SUM(D91:D96)</f>
        <v>1070.2875119999999</v>
      </c>
    </row>
    <row r="98" spans="1:4" ht="25.5">
      <c r="A98" s="57" t="s">
        <v>9</v>
      </c>
      <c r="B98" s="25" t="s">
        <v>116</v>
      </c>
      <c r="C98" s="58">
        <f>C50*C97</f>
        <v>3.3597200000000001E-2</v>
      </c>
      <c r="D98" s="6">
        <f>C98*D25</f>
        <v>361.75717905599998</v>
      </c>
    </row>
    <row r="99" spans="1:4" ht="12.75">
      <c r="A99" s="119" t="s">
        <v>97</v>
      </c>
      <c r="B99" s="119"/>
      <c r="C99" s="34">
        <f>C97+C98</f>
        <v>0.13299720000000001</v>
      </c>
      <c r="D99" s="14">
        <f>D97+D98</f>
        <v>1432.0446910559999</v>
      </c>
    </row>
    <row r="100" spans="1:4" ht="12.75">
      <c r="A100" s="42"/>
      <c r="B100" s="43"/>
      <c r="C100" s="43"/>
      <c r="D100" s="43"/>
    </row>
    <row r="101" spans="1:4" ht="26.25" customHeight="1">
      <c r="A101" s="128" t="s">
        <v>104</v>
      </c>
      <c r="B101" s="129"/>
      <c r="C101" s="129"/>
      <c r="D101" s="129"/>
    </row>
    <row r="102" spans="1:4" ht="25.5">
      <c r="A102" s="23">
        <v>4</v>
      </c>
      <c r="B102" s="23" t="s">
        <v>65</v>
      </c>
      <c r="C102" s="23" t="s">
        <v>15</v>
      </c>
      <c r="D102" s="23" t="s">
        <v>1</v>
      </c>
    </row>
    <row r="103" spans="1:4" ht="12.75">
      <c r="A103" s="30" t="s">
        <v>14</v>
      </c>
      <c r="B103" s="31" t="s">
        <v>106</v>
      </c>
      <c r="C103" s="36">
        <f>C99</f>
        <v>0.13299720000000001</v>
      </c>
      <c r="D103" s="32">
        <f>D99</f>
        <v>1432.0446910559999</v>
      </c>
    </row>
    <row r="104" spans="1:4" ht="12.75">
      <c r="A104" s="119" t="s">
        <v>105</v>
      </c>
      <c r="B104" s="119"/>
      <c r="C104" s="37" t="s">
        <v>62</v>
      </c>
      <c r="D104" s="14">
        <f>SUM(D103:D103)</f>
        <v>1432.0446910559999</v>
      </c>
    </row>
    <row r="105" spans="1:4" ht="12.75">
      <c r="A105" s="42"/>
      <c r="B105" s="43"/>
      <c r="C105" s="43"/>
      <c r="D105" s="43"/>
    </row>
    <row r="106" spans="1:4" ht="12.75">
      <c r="A106" s="128" t="s">
        <v>66</v>
      </c>
      <c r="B106" s="129"/>
      <c r="C106" s="129"/>
      <c r="D106" s="129"/>
    </row>
    <row r="107" spans="1:4" ht="12.75">
      <c r="A107" s="12">
        <v>5</v>
      </c>
      <c r="B107" s="155" t="s">
        <v>13</v>
      </c>
      <c r="C107" s="155"/>
      <c r="D107" s="12" t="s">
        <v>1</v>
      </c>
    </row>
    <row r="108" spans="1:4" ht="12.75">
      <c r="A108" s="30" t="s">
        <v>2</v>
      </c>
      <c r="B108" s="152" t="s">
        <v>11</v>
      </c>
      <c r="C108" s="152"/>
      <c r="D108" s="101"/>
    </row>
    <row r="109" spans="1:4" ht="12.75">
      <c r="A109" s="2"/>
      <c r="B109" s="119" t="s">
        <v>107</v>
      </c>
      <c r="C109" s="119"/>
      <c r="D109" s="14">
        <f>SUM(D108)</f>
        <v>0</v>
      </c>
    </row>
    <row r="110" spans="1:4">
      <c r="A110" s="160" t="s">
        <v>108</v>
      </c>
      <c r="B110" s="161"/>
      <c r="C110" s="161"/>
      <c r="D110" s="161"/>
    </row>
    <row r="111" spans="1:4" ht="12.75">
      <c r="A111" s="156"/>
      <c r="B111" s="157"/>
      <c r="C111" s="157"/>
      <c r="D111" s="157"/>
    </row>
    <row r="112" spans="1:4" ht="12.75">
      <c r="A112" s="151" t="s">
        <v>67</v>
      </c>
      <c r="B112" s="151"/>
      <c r="C112" s="151"/>
      <c r="D112" s="151"/>
    </row>
    <row r="113" spans="1:4" ht="12.75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2.75">
      <c r="A114" s="13" t="s">
        <v>2</v>
      </c>
      <c r="B114" s="38" t="s">
        <v>25</v>
      </c>
      <c r="C114" s="60">
        <f>Parâmetros!C59</f>
        <v>0</v>
      </c>
      <c r="D114" s="7">
        <f>(D25+D71+D82+D104+D109)*C114</f>
        <v>0</v>
      </c>
    </row>
    <row r="115" spans="1:4" ht="12.75">
      <c r="A115" s="13" t="s">
        <v>4</v>
      </c>
      <c r="B115" s="38" t="s">
        <v>27</v>
      </c>
      <c r="C115" s="60">
        <f>Parâmetros!C72</f>
        <v>0</v>
      </c>
      <c r="D115" s="7">
        <f>(D25+D71+D82+D104+D109+D114)*C115</f>
        <v>0</v>
      </c>
    </row>
    <row r="116" spans="1:4" ht="12.75">
      <c r="A116" s="13" t="s">
        <v>5</v>
      </c>
      <c r="B116" s="38" t="s">
        <v>26</v>
      </c>
      <c r="C116" s="50">
        <f>SUM(C117:C119)</f>
        <v>0</v>
      </c>
      <c r="D116" s="39">
        <f>((D131+D114+D115)/(1-C116))*C116</f>
        <v>0</v>
      </c>
    </row>
    <row r="117" spans="1:4" ht="12.75">
      <c r="A117" s="15"/>
      <c r="B117" s="38" t="s">
        <v>43</v>
      </c>
      <c r="C117" s="60">
        <f>Parâmetros!C63</f>
        <v>0</v>
      </c>
      <c r="D117" s="7">
        <f>((D131+D114+D115)/(1-C116))*C117</f>
        <v>0</v>
      </c>
    </row>
    <row r="118" spans="1:4" ht="12.75">
      <c r="A118" s="15"/>
      <c r="B118" s="38" t="s">
        <v>44</v>
      </c>
      <c r="C118" s="60">
        <f>Parâmetros!C64</f>
        <v>0</v>
      </c>
      <c r="D118" s="7">
        <f>((D131+D114+D115)/(1-C116))*C118</f>
        <v>0</v>
      </c>
    </row>
    <row r="119" spans="1:4" ht="12.75">
      <c r="A119" s="15"/>
      <c r="B119" s="38" t="s">
        <v>45</v>
      </c>
      <c r="C119" s="60">
        <f>Parâmetros!C65</f>
        <v>0</v>
      </c>
      <c r="D119" s="7">
        <f>((D131+D114+D115)/(1-C116))*C119</f>
        <v>0</v>
      </c>
    </row>
    <row r="120" spans="1:4" ht="12.75">
      <c r="A120" s="2"/>
      <c r="B120" s="3" t="s">
        <v>109</v>
      </c>
      <c r="C120" s="34"/>
      <c r="D120" s="14">
        <f>D114+D115+D116</f>
        <v>0</v>
      </c>
    </row>
    <row r="121" spans="1:4" ht="12.75">
      <c r="A121" s="49" t="s">
        <v>110</v>
      </c>
      <c r="B121" s="46"/>
      <c r="C121" s="46"/>
    </row>
    <row r="122" spans="1:4" ht="12.75">
      <c r="A122" s="49" t="s">
        <v>111</v>
      </c>
    </row>
    <row r="124" spans="1:4" ht="12.75">
      <c r="A124" s="151" t="s">
        <v>68</v>
      </c>
      <c r="B124" s="151"/>
      <c r="C124" s="151"/>
      <c r="D124" s="151"/>
    </row>
    <row r="125" spans="1:4" ht="24" customHeight="1">
      <c r="A125" s="2"/>
      <c r="B125" s="120" t="s">
        <v>28</v>
      </c>
      <c r="C125" s="120"/>
      <c r="D125" s="23" t="s">
        <v>29</v>
      </c>
    </row>
    <row r="126" spans="1:4" ht="12.75">
      <c r="A126" s="35" t="s">
        <v>2</v>
      </c>
      <c r="B126" s="121" t="s">
        <v>30</v>
      </c>
      <c r="C126" s="121"/>
      <c r="D126" s="32">
        <f>D25</f>
        <v>10767.48</v>
      </c>
    </row>
    <row r="127" spans="1:4" ht="12.75">
      <c r="A127" s="35" t="s">
        <v>4</v>
      </c>
      <c r="B127" s="121" t="s">
        <v>69</v>
      </c>
      <c r="C127" s="121"/>
      <c r="D127" s="32">
        <f>D71</f>
        <v>5240.0135234640002</v>
      </c>
    </row>
    <row r="128" spans="1:4" ht="12.75">
      <c r="A128" s="35" t="s">
        <v>5</v>
      </c>
      <c r="B128" s="121" t="s">
        <v>70</v>
      </c>
      <c r="C128" s="121"/>
      <c r="D128" s="32">
        <f>D82</f>
        <v>362.69093492159999</v>
      </c>
    </row>
    <row r="129" spans="1:4" ht="24" customHeight="1">
      <c r="A129" s="35" t="s">
        <v>6</v>
      </c>
      <c r="B129" s="121" t="s">
        <v>71</v>
      </c>
      <c r="C129" s="121"/>
      <c r="D129" s="6">
        <f>D104</f>
        <v>1432.0446910559999</v>
      </c>
    </row>
    <row r="130" spans="1:4" ht="12.75">
      <c r="A130" s="35" t="s">
        <v>7</v>
      </c>
      <c r="B130" s="121" t="s">
        <v>72</v>
      </c>
      <c r="C130" s="121"/>
      <c r="D130" s="32">
        <f>D109</f>
        <v>0</v>
      </c>
    </row>
    <row r="131" spans="1:4" ht="16.5" customHeight="1">
      <c r="A131" s="119" t="s">
        <v>73</v>
      </c>
      <c r="B131" s="119"/>
      <c r="C131" s="119"/>
      <c r="D131" s="14">
        <f>SUM(D126:D130)</f>
        <v>17802.229149441599</v>
      </c>
    </row>
    <row r="132" spans="1:4" ht="12.75">
      <c r="A132" s="35" t="s">
        <v>8</v>
      </c>
      <c r="B132" s="122" t="s">
        <v>74</v>
      </c>
      <c r="C132" s="122"/>
      <c r="D132" s="32">
        <f>D120</f>
        <v>0</v>
      </c>
    </row>
    <row r="133" spans="1:4" ht="16.5" customHeight="1">
      <c r="A133" s="119" t="s">
        <v>31</v>
      </c>
      <c r="B133" s="119"/>
      <c r="C133" s="119"/>
      <c r="D133" s="14">
        <f>TRUNC((D131+D132),2)</f>
        <v>17802.22</v>
      </c>
    </row>
    <row r="137" spans="1:4" hidden="1">
      <c r="C137" s="40"/>
    </row>
    <row r="138" spans="1:4"/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60743-F7D9-452D-ABEB-E0DC968873F9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2.75">
      <c r="A2" s="127" t="s">
        <v>37</v>
      </c>
      <c r="B2" s="127"/>
      <c r="C2" s="142" t="s">
        <v>199</v>
      </c>
      <c r="D2" s="142"/>
    </row>
    <row r="3" spans="1:4" ht="12.75">
      <c r="A3" s="127" t="s">
        <v>33</v>
      </c>
      <c r="B3" s="127"/>
      <c r="C3" s="143" t="s">
        <v>223</v>
      </c>
      <c r="D3" s="143"/>
    </row>
    <row r="4" spans="1:4"/>
    <row r="5" spans="1:4" ht="12.75">
      <c r="A5" s="9"/>
      <c r="B5" s="9"/>
      <c r="C5" s="9"/>
      <c r="D5" s="9"/>
    </row>
    <row r="6" spans="1:4" ht="12.75">
      <c r="A6" s="5" t="s">
        <v>2</v>
      </c>
      <c r="B6" s="127" t="s">
        <v>34</v>
      </c>
      <c r="C6" s="127"/>
      <c r="D6" s="92" t="str">
        <f>IF(Parâmetros!C11="","",Parâmetros!C11)</f>
        <v/>
      </c>
    </row>
    <row r="7" spans="1:4" ht="12.75">
      <c r="A7" s="5" t="s">
        <v>4</v>
      </c>
      <c r="B7" s="127" t="s">
        <v>35</v>
      </c>
      <c r="C7" s="127"/>
      <c r="D7" s="91" t="str">
        <f>IF(Parâmetros!C12="","",Parâmetros!C12)</f>
        <v>Brasília/DF</v>
      </c>
    </row>
    <row r="8" spans="1:4" ht="12.75">
      <c r="A8" s="5" t="s">
        <v>5</v>
      </c>
      <c r="B8" s="127" t="s">
        <v>78</v>
      </c>
      <c r="C8" s="127"/>
      <c r="D8" s="91" t="str">
        <f>IF(Parâmetros!F21="","",Parâmetros!F21)</f>
        <v/>
      </c>
    </row>
    <row r="9" spans="1:4" ht="12.75">
      <c r="A9" s="5" t="s">
        <v>6</v>
      </c>
      <c r="B9" s="144" t="s">
        <v>47</v>
      </c>
      <c r="C9" s="145"/>
      <c r="D9" s="91" t="str">
        <f>IF(Parâmetros!E21="","",Parâmetros!E21)</f>
        <v/>
      </c>
    </row>
    <row r="10" spans="1:4" ht="12.75">
      <c r="A10" s="5" t="s">
        <v>7</v>
      </c>
      <c r="B10" s="127" t="s">
        <v>36</v>
      </c>
      <c r="C10" s="127"/>
      <c r="D10" s="91">
        <f>IF(Parâmetros!C13="","",Parâmetros!C13)</f>
        <v>30</v>
      </c>
    </row>
    <row r="11" spans="1:4">
      <c r="A11" s="10"/>
      <c r="B11" s="10"/>
      <c r="C11" s="41"/>
      <c r="D11" s="10"/>
    </row>
    <row r="12" spans="1:4" ht="12.75">
      <c r="A12" s="146" t="s">
        <v>38</v>
      </c>
      <c r="B12" s="146"/>
      <c r="C12" s="146"/>
      <c r="D12" s="146"/>
    </row>
    <row r="13" spans="1:4" ht="30" customHeight="1">
      <c r="A13" s="147" t="s">
        <v>39</v>
      </c>
      <c r="B13" s="147"/>
      <c r="C13" s="147"/>
      <c r="D13" s="147"/>
    </row>
    <row r="14" spans="1:4" ht="25.5">
      <c r="A14" s="5">
        <v>1</v>
      </c>
      <c r="B14" s="127" t="s">
        <v>75</v>
      </c>
      <c r="C14" s="127"/>
      <c r="D14" s="85" t="s">
        <v>160</v>
      </c>
    </row>
    <row r="15" spans="1:4" ht="12.75">
      <c r="A15" s="5">
        <v>2</v>
      </c>
      <c r="B15" s="127" t="s">
        <v>76</v>
      </c>
      <c r="C15" s="127"/>
      <c r="D15" s="57" t="str">
        <f>IF(Parâmetros!D21="","",Parâmetros!D21)</f>
        <v>2410-20</v>
      </c>
    </row>
    <row r="16" spans="1:4" ht="12.75">
      <c r="A16" s="5">
        <v>3</v>
      </c>
      <c r="B16" s="127" t="s">
        <v>77</v>
      </c>
      <c r="C16" s="127"/>
      <c r="D16" s="6">
        <f>Parâmetros!C21</f>
        <v>12211.01</v>
      </c>
    </row>
    <row r="17" spans="1:4" ht="26.25" customHeight="1">
      <c r="A17" s="5">
        <v>4</v>
      </c>
      <c r="B17" s="127" t="s">
        <v>40</v>
      </c>
      <c r="C17" s="127"/>
      <c r="D17" s="57" t="str">
        <f>Parâmetros!B21</f>
        <v>Bacharel em Direito Sênior</v>
      </c>
    </row>
    <row r="18" spans="1:4" ht="12.75">
      <c r="A18" s="5">
        <v>5</v>
      </c>
      <c r="B18" s="127" t="s">
        <v>41</v>
      </c>
      <c r="C18" s="127"/>
      <c r="D18" s="92" t="str">
        <f>IF(Parâmetros!G21="","",Parâmetros!G21)</f>
        <v/>
      </c>
    </row>
    <row r="19" spans="1:4" ht="12.75">
      <c r="A19" s="9"/>
      <c r="B19" s="9"/>
      <c r="C19" s="9"/>
      <c r="D19" s="11"/>
    </row>
    <row r="20" spans="1:4" ht="12.75">
      <c r="A20" s="9"/>
      <c r="B20" s="9"/>
      <c r="C20" s="9"/>
      <c r="D20" s="11"/>
    </row>
    <row r="21" spans="1:4" ht="12.75">
      <c r="A21" s="146" t="s">
        <v>42</v>
      </c>
      <c r="B21" s="146"/>
      <c r="C21" s="146"/>
      <c r="D21" s="146"/>
    </row>
    <row r="22" spans="1:4" ht="12.75">
      <c r="A22" s="12">
        <v>1</v>
      </c>
      <c r="B22" s="147" t="s">
        <v>0</v>
      </c>
      <c r="C22" s="147"/>
      <c r="D22" s="12" t="s">
        <v>1</v>
      </c>
    </row>
    <row r="23" spans="1:4" ht="12.75">
      <c r="A23" s="13" t="s">
        <v>2</v>
      </c>
      <c r="B23" s="127" t="s">
        <v>3</v>
      </c>
      <c r="C23" s="127"/>
      <c r="D23" s="69">
        <f>D16</f>
        <v>12211.01</v>
      </c>
    </row>
    <row r="24" spans="1:4" ht="12.75">
      <c r="A24" s="13" t="s">
        <v>4</v>
      </c>
      <c r="B24" s="127" t="s">
        <v>11</v>
      </c>
      <c r="C24" s="127"/>
      <c r="D24" s="69"/>
    </row>
    <row r="25" spans="1:4" ht="15" customHeight="1">
      <c r="A25" s="131" t="s">
        <v>82</v>
      </c>
      <c r="B25" s="132"/>
      <c r="C25" s="133"/>
      <c r="D25" s="14">
        <f>SUM(D23:D24)</f>
        <v>12211.01</v>
      </c>
    </row>
    <row r="26" spans="1:4">
      <c r="A26" s="140" t="s">
        <v>166</v>
      </c>
      <c r="B26" s="141"/>
      <c r="C26" s="141"/>
      <c r="D26" s="141"/>
    </row>
    <row r="27" spans="1:4" ht="12.75">
      <c r="A27" s="125"/>
      <c r="B27" s="126"/>
      <c r="C27" s="126"/>
      <c r="D27" s="126"/>
    </row>
    <row r="28" spans="1:4" ht="15" customHeight="1">
      <c r="A28" s="125" t="s">
        <v>48</v>
      </c>
      <c r="B28" s="126"/>
      <c r="C28" s="126"/>
      <c r="D28" s="126"/>
    </row>
    <row r="29" spans="1:4" ht="15" customHeight="1">
      <c r="A29" s="125" t="s">
        <v>49</v>
      </c>
      <c r="B29" s="126"/>
      <c r="C29" s="126"/>
      <c r="D29" s="126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2.75">
      <c r="A31" s="24" t="s">
        <v>2</v>
      </c>
      <c r="B31" s="25" t="s">
        <v>79</v>
      </c>
      <c r="C31" s="26">
        <v>8.3299999999999999E-2</v>
      </c>
      <c r="D31" s="27">
        <f>C31*D25</f>
        <v>1017.177133</v>
      </c>
    </row>
    <row r="32" spans="1:4" ht="25.5">
      <c r="A32" s="24" t="s">
        <v>4</v>
      </c>
      <c r="B32" s="25" t="s">
        <v>80</v>
      </c>
      <c r="C32" s="26">
        <v>2.7799999999999998E-2</v>
      </c>
      <c r="D32" s="27">
        <f>D25*C32</f>
        <v>339.46607799999998</v>
      </c>
    </row>
    <row r="33" spans="1:4" ht="12.75">
      <c r="A33" s="119" t="s">
        <v>112</v>
      </c>
      <c r="B33" s="119"/>
      <c r="C33" s="28">
        <f>SUM(C31:C32)</f>
        <v>0.1111</v>
      </c>
      <c r="D33" s="29">
        <f>SUM(D31:D32)</f>
        <v>1356.6432110000001</v>
      </c>
    </row>
    <row r="34" spans="1:4" ht="25.5">
      <c r="A34" s="24" t="s">
        <v>5</v>
      </c>
      <c r="B34" s="25" t="s">
        <v>113</v>
      </c>
      <c r="C34" s="26">
        <f>C33*C50</f>
        <v>3.7551800000000003E-2</v>
      </c>
      <c r="D34" s="27">
        <f>D25*C34</f>
        <v>458.54540531800006</v>
      </c>
    </row>
    <row r="35" spans="1:4" ht="12.75">
      <c r="A35" s="119" t="s">
        <v>81</v>
      </c>
      <c r="B35" s="119"/>
      <c r="C35" s="28">
        <f>SUM(C33:C34)</f>
        <v>0.1486518</v>
      </c>
      <c r="D35" s="29">
        <f>SUM(D33:D34)</f>
        <v>1815.1886163180002</v>
      </c>
    </row>
    <row r="36" spans="1:4" ht="53.25" customHeight="1">
      <c r="A36" s="134" t="s">
        <v>83</v>
      </c>
      <c r="B36" s="135"/>
      <c r="C36" s="135"/>
      <c r="D36" s="136"/>
    </row>
    <row r="37" spans="1:4" ht="40.5" customHeight="1">
      <c r="A37" s="137" t="s">
        <v>84</v>
      </c>
      <c r="B37" s="138"/>
      <c r="C37" s="138"/>
      <c r="D37" s="139"/>
    </row>
    <row r="38" spans="1:4" ht="51.75" customHeight="1">
      <c r="A38" s="148" t="s">
        <v>85</v>
      </c>
      <c r="B38" s="149"/>
      <c r="C38" s="149"/>
      <c r="D38" s="150"/>
    </row>
    <row r="39" spans="1:4" ht="15" customHeight="1">
      <c r="A39" s="42"/>
      <c r="B39" s="43"/>
      <c r="C39" s="43"/>
      <c r="D39" s="43"/>
    </row>
    <row r="40" spans="1:4" ht="25.5" customHeight="1">
      <c r="A40" s="128" t="s">
        <v>51</v>
      </c>
      <c r="B40" s="129"/>
      <c r="C40" s="129"/>
      <c r="D40" s="129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2.75">
      <c r="A42" s="17" t="s">
        <v>2</v>
      </c>
      <c r="B42" s="18" t="s">
        <v>16</v>
      </c>
      <c r="C42" s="19">
        <f>Parâmetros!C32</f>
        <v>0.2</v>
      </c>
      <c r="D42" s="20">
        <f>D25*C42</f>
        <v>2442.2020000000002</v>
      </c>
    </row>
    <row r="43" spans="1:4" ht="12.75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305.27525000000003</v>
      </c>
    </row>
    <row r="44" spans="1:4" ht="12.75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2.75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183.16514999999998</v>
      </c>
    </row>
    <row r="46" spans="1:4" ht="12.75">
      <c r="A46" s="17" t="s">
        <v>7</v>
      </c>
      <c r="B46" s="18" t="s">
        <v>54</v>
      </c>
      <c r="C46" s="19">
        <f>Parâmetros!C36</f>
        <v>0.01</v>
      </c>
      <c r="D46" s="20">
        <f>D25*C46</f>
        <v>122.1101</v>
      </c>
    </row>
    <row r="47" spans="1:4" ht="12.75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73.266059999999996</v>
      </c>
    </row>
    <row r="48" spans="1:4" ht="12.75">
      <c r="A48" s="17" t="s">
        <v>9</v>
      </c>
      <c r="B48" s="18" t="s">
        <v>17</v>
      </c>
      <c r="C48" s="19">
        <f>Parâmetros!C38</f>
        <v>2E-3</v>
      </c>
      <c r="D48" s="20">
        <f>D25*C48</f>
        <v>24.42202</v>
      </c>
    </row>
    <row r="49" spans="1:4" ht="12.75">
      <c r="A49" s="17" t="s">
        <v>10</v>
      </c>
      <c r="B49" s="18" t="s">
        <v>19</v>
      </c>
      <c r="C49" s="19">
        <f>Parâmetros!C39</f>
        <v>0.08</v>
      </c>
      <c r="D49" s="20">
        <f>D25*C49</f>
        <v>976.88080000000002</v>
      </c>
    </row>
    <row r="50" spans="1:4" ht="12.75">
      <c r="A50" s="130" t="s">
        <v>90</v>
      </c>
      <c r="B50" s="130"/>
      <c r="C50" s="21">
        <f>SUM(C42:C49)</f>
        <v>0.33800000000000002</v>
      </c>
      <c r="D50" s="22">
        <f>SUM(D42:D49)</f>
        <v>4127.3213800000003</v>
      </c>
    </row>
    <row r="51" spans="1:4" ht="27" customHeight="1">
      <c r="A51" s="134" t="s">
        <v>86</v>
      </c>
      <c r="B51" s="135"/>
      <c r="C51" s="135"/>
      <c r="D51" s="136"/>
    </row>
    <row r="52" spans="1:4" ht="27" customHeight="1">
      <c r="A52" s="137" t="s">
        <v>87</v>
      </c>
      <c r="B52" s="138"/>
      <c r="C52" s="138"/>
      <c r="D52" s="139"/>
    </row>
    <row r="53" spans="1:4" ht="27" customHeight="1">
      <c r="A53" s="148" t="s">
        <v>88</v>
      </c>
      <c r="B53" s="149"/>
      <c r="C53" s="149"/>
      <c r="D53" s="150"/>
    </row>
    <row r="54" spans="1:4" ht="15" customHeight="1">
      <c r="A54" s="43"/>
      <c r="B54" s="43"/>
      <c r="C54" s="43"/>
      <c r="D54" s="43"/>
    </row>
    <row r="55" spans="1:4" ht="15" customHeight="1">
      <c r="A55" s="128" t="s">
        <v>58</v>
      </c>
      <c r="B55" s="129"/>
      <c r="C55" s="129"/>
      <c r="D55" s="129"/>
    </row>
    <row r="56" spans="1:4" ht="25.5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2.75">
      <c r="A57" s="13" t="s">
        <v>2</v>
      </c>
      <c r="B57" s="15" t="s">
        <v>89</v>
      </c>
      <c r="C57" s="69">
        <f>Parâmetros!H21</f>
        <v>0</v>
      </c>
      <c r="D57" s="69">
        <f>IF((C57*22*2)-(D23*6%)&gt;0,(C57*22*2)-(D23*6%),0)</f>
        <v>0</v>
      </c>
    </row>
    <row r="58" spans="1:4" ht="12.75">
      <c r="A58" s="13" t="s">
        <v>4</v>
      </c>
      <c r="B58" s="51" t="s">
        <v>133</v>
      </c>
      <c r="C58" s="69">
        <f>Parâmetros!I21</f>
        <v>0</v>
      </c>
      <c r="D58" s="69">
        <f>C58*22</f>
        <v>0</v>
      </c>
    </row>
    <row r="59" spans="1:4" ht="12.75">
      <c r="A59" s="13" t="s">
        <v>5</v>
      </c>
      <c r="B59" s="52" t="s">
        <v>134</v>
      </c>
      <c r="C59" s="123">
        <f>Parâmetros!J21</f>
        <v>0</v>
      </c>
      <c r="D59" s="124"/>
    </row>
    <row r="60" spans="1:4" ht="12.75">
      <c r="A60" s="13" t="s">
        <v>6</v>
      </c>
      <c r="B60" s="53" t="s">
        <v>135</v>
      </c>
      <c r="C60" s="123">
        <f>Parâmetros!K21</f>
        <v>0</v>
      </c>
      <c r="D60" s="124"/>
    </row>
    <row r="61" spans="1:4" ht="12.75">
      <c r="A61" s="13" t="s">
        <v>7</v>
      </c>
      <c r="B61" s="53" t="s">
        <v>136</v>
      </c>
      <c r="C61" s="123">
        <f>Parâmetros!L21</f>
        <v>0</v>
      </c>
      <c r="D61" s="124"/>
    </row>
    <row r="62" spans="1:4" ht="12.75">
      <c r="A62" s="13" t="s">
        <v>8</v>
      </c>
      <c r="B62" s="53" t="s">
        <v>137</v>
      </c>
      <c r="C62" s="123">
        <f>Parâmetros!M21</f>
        <v>0</v>
      </c>
      <c r="D62" s="124"/>
    </row>
    <row r="63" spans="1:4" ht="12.75">
      <c r="A63" s="2"/>
      <c r="B63" s="3" t="s">
        <v>91</v>
      </c>
      <c r="C63" s="153">
        <f>D57+D58+C59+C60+C61+C62</f>
        <v>0</v>
      </c>
      <c r="D63" s="154"/>
    </row>
    <row r="64" spans="1:4" ht="27" customHeight="1">
      <c r="A64" s="158" t="s">
        <v>132</v>
      </c>
      <c r="B64" s="159"/>
      <c r="C64" s="159"/>
      <c r="D64" s="159"/>
    </row>
    <row r="65" spans="1:4">
      <c r="A65" s="162"/>
      <c r="B65" s="163"/>
      <c r="C65" s="163"/>
      <c r="D65" s="163"/>
    </row>
    <row r="66" spans="1:4" ht="29.25" customHeight="1">
      <c r="A66" s="128" t="s">
        <v>59</v>
      </c>
      <c r="B66" s="129"/>
      <c r="C66" s="129"/>
      <c r="D66" s="129"/>
    </row>
    <row r="67" spans="1:4" ht="25.5">
      <c r="A67" s="23">
        <v>2</v>
      </c>
      <c r="B67" s="23" t="s">
        <v>61</v>
      </c>
      <c r="C67" s="23" t="s">
        <v>15</v>
      </c>
      <c r="D67" s="23" t="s">
        <v>1</v>
      </c>
    </row>
    <row r="68" spans="1:4" ht="25.5">
      <c r="A68" s="30" t="s">
        <v>50</v>
      </c>
      <c r="B68" s="31" t="s">
        <v>56</v>
      </c>
      <c r="C68" s="36">
        <f>C35</f>
        <v>0.1486518</v>
      </c>
      <c r="D68" s="32">
        <f>D35</f>
        <v>1815.1886163180002</v>
      </c>
    </row>
    <row r="69" spans="1:4" ht="12.75">
      <c r="A69" s="30" t="s">
        <v>55</v>
      </c>
      <c r="B69" s="31" t="s">
        <v>57</v>
      </c>
      <c r="C69" s="36">
        <f>C50</f>
        <v>0.33800000000000002</v>
      </c>
      <c r="D69" s="32">
        <f>D50</f>
        <v>4127.3213800000003</v>
      </c>
    </row>
    <row r="70" spans="1:4" ht="12.75">
      <c r="A70" s="30" t="s">
        <v>60</v>
      </c>
      <c r="B70" s="31" t="s">
        <v>12</v>
      </c>
      <c r="C70" s="36" t="s">
        <v>62</v>
      </c>
      <c r="D70" s="32">
        <f>C63</f>
        <v>0</v>
      </c>
    </row>
    <row r="71" spans="1:4" ht="12.75">
      <c r="A71" s="119" t="s">
        <v>92</v>
      </c>
      <c r="B71" s="119"/>
      <c r="C71" s="37" t="s">
        <v>62</v>
      </c>
      <c r="D71" s="14">
        <f>SUM(D68:D70)</f>
        <v>5942.509996318</v>
      </c>
    </row>
    <row r="72" spans="1:4">
      <c r="A72" s="44"/>
      <c r="B72" s="45"/>
      <c r="C72" s="45"/>
      <c r="D72" s="45"/>
    </row>
    <row r="73" spans="1:4">
      <c r="A73" s="44"/>
      <c r="B73" s="45"/>
      <c r="C73" s="45"/>
      <c r="D73" s="45"/>
    </row>
    <row r="74" spans="1:4" ht="27" customHeight="1">
      <c r="A74" s="128" t="s">
        <v>93</v>
      </c>
      <c r="B74" s="129"/>
      <c r="C74" s="129"/>
      <c r="D74" s="129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2.75">
      <c r="A76" s="30" t="s">
        <v>2</v>
      </c>
      <c r="B76" s="59" t="s">
        <v>22</v>
      </c>
      <c r="C76" s="61">
        <v>4.1999999999999997E-3</v>
      </c>
      <c r="D76" s="6">
        <f t="shared" ref="D76:D81" si="0">D$25*C76</f>
        <v>51.286241999999994</v>
      </c>
    </row>
    <row r="77" spans="1:4" ht="62.25">
      <c r="A77" s="30" t="s">
        <v>4</v>
      </c>
      <c r="B77" s="59" t="s">
        <v>118</v>
      </c>
      <c r="C77" s="61">
        <f>C76*C49</f>
        <v>3.3599999999999998E-4</v>
      </c>
      <c r="D77" s="6">
        <f t="shared" si="0"/>
        <v>4.1028993599999994</v>
      </c>
    </row>
    <row r="78" spans="1:4" ht="62.25">
      <c r="A78" s="30" t="s">
        <v>5</v>
      </c>
      <c r="B78" s="59" t="s">
        <v>119</v>
      </c>
      <c r="C78" s="61">
        <f>40%*C50*C76</f>
        <v>5.6784000000000001E-4</v>
      </c>
      <c r="D78" s="6">
        <f t="shared" si="0"/>
        <v>6.9338999183999999</v>
      </c>
    </row>
    <row r="79" spans="1:4" ht="12.75">
      <c r="A79" s="30" t="s">
        <v>6</v>
      </c>
      <c r="B79" s="59" t="s">
        <v>23</v>
      </c>
      <c r="C79" s="61">
        <v>1.9400000000000001E-2</v>
      </c>
      <c r="D79" s="6">
        <f t="shared" si="0"/>
        <v>236.89359400000001</v>
      </c>
    </row>
    <row r="80" spans="1:4" ht="62.25">
      <c r="A80" s="30" t="s">
        <v>7</v>
      </c>
      <c r="B80" s="59" t="s">
        <v>120</v>
      </c>
      <c r="C80" s="61">
        <f>C50*C79</f>
        <v>6.5572000000000009E-3</v>
      </c>
      <c r="D80" s="6">
        <f t="shared" si="0"/>
        <v>80.070034772000014</v>
      </c>
    </row>
    <row r="81" spans="1:4" ht="62.25">
      <c r="A81" s="30" t="s">
        <v>8</v>
      </c>
      <c r="B81" s="59" t="s">
        <v>121</v>
      </c>
      <c r="C81" s="61">
        <f>40%*C50*C79</f>
        <v>2.6228800000000002E-3</v>
      </c>
      <c r="D81" s="6">
        <f t="shared" si="0"/>
        <v>32.028013908800006</v>
      </c>
    </row>
    <row r="82" spans="1:4" ht="12.75">
      <c r="A82" s="119" t="s">
        <v>94</v>
      </c>
      <c r="B82" s="119"/>
      <c r="C82" s="33">
        <f>SUM(C76:C81)</f>
        <v>3.3683919999999999E-2</v>
      </c>
      <c r="D82" s="14">
        <f>SUM(D76:D81)</f>
        <v>411.31468395920007</v>
      </c>
    </row>
    <row r="83" spans="1:4" ht="66" customHeight="1">
      <c r="A83" s="164" t="s">
        <v>122</v>
      </c>
      <c r="B83" s="165"/>
      <c r="C83" s="165"/>
      <c r="D83" s="165"/>
    </row>
    <row r="84" spans="1:4" ht="12.75">
      <c r="A84" s="42"/>
      <c r="B84" s="43"/>
      <c r="C84" s="43"/>
      <c r="D84" s="43"/>
    </row>
    <row r="85" spans="1:4" ht="12.75">
      <c r="A85" s="128" t="s">
        <v>63</v>
      </c>
      <c r="B85" s="129"/>
      <c r="C85" s="129"/>
      <c r="D85" s="129"/>
    </row>
    <row r="86" spans="1:4"/>
    <row r="87" spans="1:4" ht="51" customHeight="1">
      <c r="A87" s="166" t="s">
        <v>95</v>
      </c>
      <c r="B87" s="167"/>
      <c r="C87" s="167"/>
      <c r="D87" s="168"/>
    </row>
    <row r="88" spans="1:4" ht="12.75">
      <c r="A88" s="47"/>
      <c r="B88" s="48"/>
      <c r="C88" s="48"/>
      <c r="D88" s="48"/>
    </row>
    <row r="89" spans="1:4" ht="24.75" customHeight="1">
      <c r="A89" s="128" t="s">
        <v>96</v>
      </c>
      <c r="B89" s="129"/>
      <c r="C89" s="129"/>
      <c r="D89" s="129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8.25">
      <c r="A91" s="30" t="s">
        <v>2</v>
      </c>
      <c r="B91" s="31" t="s">
        <v>98</v>
      </c>
      <c r="C91" s="62">
        <v>9.9400000000000002E-2</v>
      </c>
      <c r="D91" s="32">
        <f t="shared" ref="D91:D96" si="1">D$25*C91</f>
        <v>1213.774394</v>
      </c>
    </row>
    <row r="92" spans="1:4" ht="12.75">
      <c r="A92" s="30" t="s">
        <v>4</v>
      </c>
      <c r="B92" s="31" t="s">
        <v>99</v>
      </c>
      <c r="C92" s="60">
        <f>Parâmetros!C44</f>
        <v>0</v>
      </c>
      <c r="D92" s="32">
        <f t="shared" si="1"/>
        <v>0</v>
      </c>
    </row>
    <row r="93" spans="1:4" ht="25.5">
      <c r="A93" s="30" t="s">
        <v>5</v>
      </c>
      <c r="B93" s="31" t="s">
        <v>100</v>
      </c>
      <c r="C93" s="60">
        <f>Parâmetros!C45</f>
        <v>0</v>
      </c>
      <c r="D93" s="32">
        <f t="shared" si="1"/>
        <v>0</v>
      </c>
    </row>
    <row r="94" spans="1:4" ht="25.5">
      <c r="A94" s="30" t="s">
        <v>6</v>
      </c>
      <c r="B94" s="31" t="s">
        <v>101</v>
      </c>
      <c r="C94" s="60">
        <f>Parâmetros!C46</f>
        <v>0</v>
      </c>
      <c r="D94" s="32">
        <f t="shared" si="1"/>
        <v>0</v>
      </c>
    </row>
    <row r="95" spans="1:4" ht="25.5">
      <c r="A95" s="30" t="s">
        <v>7</v>
      </c>
      <c r="B95" s="31" t="s">
        <v>102</v>
      </c>
      <c r="C95" s="60">
        <f>Parâmetros!C47</f>
        <v>0</v>
      </c>
      <c r="D95" s="32">
        <f t="shared" si="1"/>
        <v>0</v>
      </c>
    </row>
    <row r="96" spans="1:4" ht="12.75">
      <c r="A96" s="30" t="s">
        <v>8</v>
      </c>
      <c r="B96" s="31" t="s">
        <v>103</v>
      </c>
      <c r="C96" s="60">
        <f>Parâmetros!C48</f>
        <v>0</v>
      </c>
      <c r="D96" s="32">
        <f t="shared" si="1"/>
        <v>0</v>
      </c>
    </row>
    <row r="97" spans="1:4" ht="12.75">
      <c r="A97" s="119" t="s">
        <v>117</v>
      </c>
      <c r="B97" s="119"/>
      <c r="C97" s="34">
        <f>SUM(C91:C96)</f>
        <v>9.9400000000000002E-2</v>
      </c>
      <c r="D97" s="14">
        <f>SUM(D91:D96)</f>
        <v>1213.774394</v>
      </c>
    </row>
    <row r="98" spans="1:4" ht="25.5">
      <c r="A98" s="57" t="s">
        <v>9</v>
      </c>
      <c r="B98" s="25" t="s">
        <v>116</v>
      </c>
      <c r="C98" s="58">
        <f>C50*C97</f>
        <v>3.3597200000000001E-2</v>
      </c>
      <c r="D98" s="6">
        <f>C98*D25</f>
        <v>410.25574517199999</v>
      </c>
    </row>
    <row r="99" spans="1:4" ht="12.75">
      <c r="A99" s="119" t="s">
        <v>97</v>
      </c>
      <c r="B99" s="119"/>
      <c r="C99" s="34">
        <f>C97+C98</f>
        <v>0.13299720000000001</v>
      </c>
      <c r="D99" s="14">
        <f>D97+D98</f>
        <v>1624.030139172</v>
      </c>
    </row>
    <row r="100" spans="1:4" ht="12.75">
      <c r="A100" s="42"/>
      <c r="B100" s="43"/>
      <c r="C100" s="43"/>
      <c r="D100" s="43"/>
    </row>
    <row r="101" spans="1:4" ht="26.25" customHeight="1">
      <c r="A101" s="128" t="s">
        <v>104</v>
      </c>
      <c r="B101" s="129"/>
      <c r="C101" s="129"/>
      <c r="D101" s="129"/>
    </row>
    <row r="102" spans="1:4" ht="25.5">
      <c r="A102" s="23">
        <v>4</v>
      </c>
      <c r="B102" s="23" t="s">
        <v>65</v>
      </c>
      <c r="C102" s="23" t="s">
        <v>15</v>
      </c>
      <c r="D102" s="23" t="s">
        <v>1</v>
      </c>
    </row>
    <row r="103" spans="1:4" ht="12.75">
      <c r="A103" s="30" t="s">
        <v>14</v>
      </c>
      <c r="B103" s="31" t="s">
        <v>106</v>
      </c>
      <c r="C103" s="36">
        <f>C99</f>
        <v>0.13299720000000001</v>
      </c>
      <c r="D103" s="32">
        <f>D99</f>
        <v>1624.030139172</v>
      </c>
    </row>
    <row r="104" spans="1:4" ht="12.75">
      <c r="A104" s="119" t="s">
        <v>105</v>
      </c>
      <c r="B104" s="119"/>
      <c r="C104" s="37" t="s">
        <v>62</v>
      </c>
      <c r="D104" s="14">
        <f>SUM(D103:D103)</f>
        <v>1624.030139172</v>
      </c>
    </row>
    <row r="105" spans="1:4" ht="12.75">
      <c r="A105" s="42"/>
      <c r="B105" s="43"/>
      <c r="C105" s="43"/>
      <c r="D105" s="43"/>
    </row>
    <row r="106" spans="1:4" ht="12.75">
      <c r="A106" s="128" t="s">
        <v>66</v>
      </c>
      <c r="B106" s="129"/>
      <c r="C106" s="129"/>
      <c r="D106" s="129"/>
    </row>
    <row r="107" spans="1:4" ht="12.75">
      <c r="A107" s="12">
        <v>5</v>
      </c>
      <c r="B107" s="155" t="s">
        <v>13</v>
      </c>
      <c r="C107" s="155"/>
      <c r="D107" s="12" t="s">
        <v>1</v>
      </c>
    </row>
    <row r="108" spans="1:4" ht="12.75">
      <c r="A108" s="30" t="s">
        <v>2</v>
      </c>
      <c r="B108" s="152" t="s">
        <v>11</v>
      </c>
      <c r="C108" s="152"/>
      <c r="D108" s="101"/>
    </row>
    <row r="109" spans="1:4" ht="12.75">
      <c r="A109" s="2"/>
      <c r="B109" s="119" t="s">
        <v>107</v>
      </c>
      <c r="C109" s="119"/>
      <c r="D109" s="14">
        <f>SUM(D108)</f>
        <v>0</v>
      </c>
    </row>
    <row r="110" spans="1:4">
      <c r="A110" s="160" t="s">
        <v>108</v>
      </c>
      <c r="B110" s="161"/>
      <c r="C110" s="161"/>
      <c r="D110" s="161"/>
    </row>
    <row r="111" spans="1:4" ht="12.75">
      <c r="A111" s="156"/>
      <c r="B111" s="157"/>
      <c r="C111" s="157"/>
      <c r="D111" s="157"/>
    </row>
    <row r="112" spans="1:4" ht="12.75">
      <c r="A112" s="151" t="s">
        <v>67</v>
      </c>
      <c r="B112" s="151"/>
      <c r="C112" s="151"/>
      <c r="D112" s="151"/>
    </row>
    <row r="113" spans="1:4" ht="12.75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2.75">
      <c r="A114" s="13" t="s">
        <v>2</v>
      </c>
      <c r="B114" s="38" t="s">
        <v>25</v>
      </c>
      <c r="C114" s="60">
        <f>Parâmetros!C59</f>
        <v>0</v>
      </c>
      <c r="D114" s="7">
        <f>(D25+D71+D82+D104+D109)*C114</f>
        <v>0</v>
      </c>
    </row>
    <row r="115" spans="1:4" ht="12.75">
      <c r="A115" s="13" t="s">
        <v>4</v>
      </c>
      <c r="B115" s="38" t="s">
        <v>27</v>
      </c>
      <c r="C115" s="60">
        <f>Parâmetros!C72</f>
        <v>0</v>
      </c>
      <c r="D115" s="7">
        <f>(D25+D71+D82+D104+D109+D114)*C115</f>
        <v>0</v>
      </c>
    </row>
    <row r="116" spans="1:4" ht="12.75">
      <c r="A116" s="13" t="s">
        <v>5</v>
      </c>
      <c r="B116" s="38" t="s">
        <v>26</v>
      </c>
      <c r="C116" s="50">
        <f>SUM(C117:C119)</f>
        <v>0</v>
      </c>
      <c r="D116" s="39">
        <f>((D131+D114+D115)/(1-C116))*C116</f>
        <v>0</v>
      </c>
    </row>
    <row r="117" spans="1:4" ht="12.75">
      <c r="A117" s="15"/>
      <c r="B117" s="38" t="s">
        <v>43</v>
      </c>
      <c r="C117" s="60">
        <f>Parâmetros!C63</f>
        <v>0</v>
      </c>
      <c r="D117" s="7">
        <f>((D131+D114+D115)/(1-C116))*C117</f>
        <v>0</v>
      </c>
    </row>
    <row r="118" spans="1:4" ht="12.75">
      <c r="A118" s="15"/>
      <c r="B118" s="38" t="s">
        <v>44</v>
      </c>
      <c r="C118" s="60">
        <f>Parâmetros!C64</f>
        <v>0</v>
      </c>
      <c r="D118" s="7">
        <f>((D131+D114+D115)/(1-C116))*C118</f>
        <v>0</v>
      </c>
    </row>
    <row r="119" spans="1:4" ht="12.75">
      <c r="A119" s="15"/>
      <c r="B119" s="38" t="s">
        <v>45</v>
      </c>
      <c r="C119" s="60">
        <f>Parâmetros!C65</f>
        <v>0</v>
      </c>
      <c r="D119" s="7">
        <f>((D131+D114+D115)/(1-C116))*C119</f>
        <v>0</v>
      </c>
    </row>
    <row r="120" spans="1:4" ht="12.75">
      <c r="A120" s="2"/>
      <c r="B120" s="3" t="s">
        <v>109</v>
      </c>
      <c r="C120" s="34"/>
      <c r="D120" s="14">
        <f>D114+D115+D116</f>
        <v>0</v>
      </c>
    </row>
    <row r="121" spans="1:4" ht="12.75">
      <c r="A121" s="49" t="s">
        <v>110</v>
      </c>
      <c r="B121" s="46"/>
      <c r="C121" s="46"/>
    </row>
    <row r="122" spans="1:4" ht="12.75">
      <c r="A122" s="49" t="s">
        <v>111</v>
      </c>
    </row>
    <row r="123" spans="1:4"/>
    <row r="124" spans="1:4" ht="12.75">
      <c r="A124" s="151" t="s">
        <v>68</v>
      </c>
      <c r="B124" s="151"/>
      <c r="C124" s="151"/>
      <c r="D124" s="151"/>
    </row>
    <row r="125" spans="1:4" ht="24" customHeight="1">
      <c r="A125" s="2"/>
      <c r="B125" s="120" t="s">
        <v>28</v>
      </c>
      <c r="C125" s="120"/>
      <c r="D125" s="23" t="s">
        <v>29</v>
      </c>
    </row>
    <row r="126" spans="1:4" ht="12.75" hidden="1">
      <c r="A126" s="35" t="s">
        <v>2</v>
      </c>
      <c r="B126" s="121" t="s">
        <v>30</v>
      </c>
      <c r="C126" s="121"/>
      <c r="D126" s="32">
        <f>D25</f>
        <v>12211.01</v>
      </c>
    </row>
    <row r="127" spans="1:4" ht="12.75">
      <c r="A127" s="35" t="s">
        <v>4</v>
      </c>
      <c r="B127" s="121" t="s">
        <v>69</v>
      </c>
      <c r="C127" s="121"/>
      <c r="D127" s="32">
        <f>D71</f>
        <v>5942.509996318</v>
      </c>
    </row>
    <row r="128" spans="1:4" ht="12.75">
      <c r="A128" s="35" t="s">
        <v>5</v>
      </c>
      <c r="B128" s="121" t="s">
        <v>70</v>
      </c>
      <c r="C128" s="121"/>
      <c r="D128" s="32">
        <f>D82</f>
        <v>411.31468395920007</v>
      </c>
    </row>
    <row r="129" spans="1:4" ht="24" customHeight="1">
      <c r="A129" s="35" t="s">
        <v>6</v>
      </c>
      <c r="B129" s="121" t="s">
        <v>71</v>
      </c>
      <c r="C129" s="121"/>
      <c r="D129" s="6">
        <f>D104</f>
        <v>1624.030139172</v>
      </c>
    </row>
    <row r="130" spans="1:4" ht="12.75">
      <c r="A130" s="35" t="s">
        <v>7</v>
      </c>
      <c r="B130" s="121" t="s">
        <v>72</v>
      </c>
      <c r="C130" s="121"/>
      <c r="D130" s="32">
        <f>D109</f>
        <v>0</v>
      </c>
    </row>
    <row r="131" spans="1:4" ht="16.5" customHeight="1">
      <c r="A131" s="119" t="s">
        <v>73</v>
      </c>
      <c r="B131" s="119"/>
      <c r="C131" s="119"/>
      <c r="D131" s="14">
        <f>SUM(D126:D130)</f>
        <v>20188.864819449198</v>
      </c>
    </row>
    <row r="132" spans="1:4" ht="12.75">
      <c r="A132" s="35" t="s">
        <v>8</v>
      </c>
      <c r="B132" s="122" t="s">
        <v>74</v>
      </c>
      <c r="C132" s="122"/>
      <c r="D132" s="32">
        <f>D120</f>
        <v>0</v>
      </c>
    </row>
    <row r="133" spans="1:4" ht="16.5" customHeight="1">
      <c r="A133" s="119" t="s">
        <v>31</v>
      </c>
      <c r="B133" s="119"/>
      <c r="C133" s="119"/>
      <c r="D133" s="14">
        <f>TRUNC((D131+D132),2)</f>
        <v>20188.86</v>
      </c>
    </row>
    <row r="137" spans="1:4" hidden="1">
      <c r="C137" s="40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D4470-2A8F-4813-99C2-D949F8EADC32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2.75">
      <c r="A2" s="127" t="s">
        <v>37</v>
      </c>
      <c r="B2" s="127"/>
      <c r="C2" s="142" t="s">
        <v>199</v>
      </c>
      <c r="D2" s="142"/>
    </row>
    <row r="3" spans="1:4" ht="12.75">
      <c r="A3" s="127" t="s">
        <v>33</v>
      </c>
      <c r="B3" s="127"/>
      <c r="C3" s="143" t="s">
        <v>223</v>
      </c>
      <c r="D3" s="143"/>
    </row>
    <row r="4" spans="1:4"/>
    <row r="5" spans="1:4" ht="12.75">
      <c r="A5" s="9"/>
      <c r="B5" s="9"/>
      <c r="C5" s="9"/>
      <c r="D5" s="9"/>
    </row>
    <row r="6" spans="1:4" ht="12.75">
      <c r="A6" s="5" t="s">
        <v>2</v>
      </c>
      <c r="B6" s="127" t="s">
        <v>34</v>
      </c>
      <c r="C6" s="127"/>
      <c r="D6" s="92" t="str">
        <f>IF(Parâmetros!C11="","",Parâmetros!C11)</f>
        <v/>
      </c>
    </row>
    <row r="7" spans="1:4" ht="12.75">
      <c r="A7" s="5" t="s">
        <v>4</v>
      </c>
      <c r="B7" s="127" t="s">
        <v>35</v>
      </c>
      <c r="C7" s="127"/>
      <c r="D7" s="91" t="str">
        <f>IF(Parâmetros!C12="","",Parâmetros!C12)</f>
        <v>Brasília/DF</v>
      </c>
    </row>
    <row r="8" spans="1:4" ht="12.75">
      <c r="A8" s="5" t="s">
        <v>5</v>
      </c>
      <c r="B8" s="127" t="s">
        <v>78</v>
      </c>
      <c r="C8" s="127"/>
      <c r="D8" s="91" t="str">
        <f>IF(Parâmetros!F22="","",Parâmetros!F22)</f>
        <v/>
      </c>
    </row>
    <row r="9" spans="1:4" ht="12.75">
      <c r="A9" s="5" t="s">
        <v>6</v>
      </c>
      <c r="B9" s="144" t="s">
        <v>47</v>
      </c>
      <c r="C9" s="145"/>
      <c r="D9" s="91" t="str">
        <f>IF(Parâmetros!E22="","",Parâmetros!E22)</f>
        <v/>
      </c>
    </row>
    <row r="10" spans="1:4" ht="12.75">
      <c r="A10" s="5" t="s">
        <v>7</v>
      </c>
      <c r="B10" s="127" t="s">
        <v>36</v>
      </c>
      <c r="C10" s="127"/>
      <c r="D10" s="91">
        <f>IF(Parâmetros!C13="","",Parâmetros!C13)</f>
        <v>30</v>
      </c>
    </row>
    <row r="11" spans="1:4">
      <c r="A11" s="10"/>
      <c r="B11" s="10"/>
      <c r="C11" s="41"/>
      <c r="D11" s="10"/>
    </row>
    <row r="12" spans="1:4" ht="12.75">
      <c r="A12" s="146" t="s">
        <v>38</v>
      </c>
      <c r="B12" s="146"/>
      <c r="C12" s="146"/>
      <c r="D12" s="146"/>
    </row>
    <row r="13" spans="1:4" ht="30" customHeight="1">
      <c r="A13" s="147" t="s">
        <v>39</v>
      </c>
      <c r="B13" s="147"/>
      <c r="C13" s="147"/>
      <c r="D13" s="147"/>
    </row>
    <row r="14" spans="1:4" ht="25.5">
      <c r="A14" s="5">
        <v>1</v>
      </c>
      <c r="B14" s="127" t="s">
        <v>75</v>
      </c>
      <c r="C14" s="127"/>
      <c r="D14" s="85" t="s">
        <v>160</v>
      </c>
    </row>
    <row r="15" spans="1:4" ht="12.75">
      <c r="A15" s="5">
        <v>2</v>
      </c>
      <c r="B15" s="127" t="s">
        <v>76</v>
      </c>
      <c r="C15" s="127"/>
      <c r="D15" s="57" t="str">
        <f>IF(Parâmetros!D22="","",Parâmetros!D22)</f>
        <v>2512-15</v>
      </c>
    </row>
    <row r="16" spans="1:4" ht="12.75">
      <c r="A16" s="5">
        <v>3</v>
      </c>
      <c r="B16" s="127" t="s">
        <v>77</v>
      </c>
      <c r="C16" s="127"/>
      <c r="D16" s="6">
        <f>Parâmetros!C22</f>
        <v>12138.92</v>
      </c>
    </row>
    <row r="17" spans="1:4" ht="26.25" customHeight="1">
      <c r="A17" s="5">
        <v>4</v>
      </c>
      <c r="B17" s="127" t="s">
        <v>40</v>
      </c>
      <c r="C17" s="127"/>
      <c r="D17" s="57" t="str">
        <f>Parâmetros!B22</f>
        <v>Economista Sênior</v>
      </c>
    </row>
    <row r="18" spans="1:4" ht="12.75">
      <c r="A18" s="5">
        <v>5</v>
      </c>
      <c r="B18" s="127" t="s">
        <v>41</v>
      </c>
      <c r="C18" s="127"/>
      <c r="D18" s="92" t="str">
        <f>IF(Parâmetros!G22="","",Parâmetros!G22)</f>
        <v/>
      </c>
    </row>
    <row r="19" spans="1:4" ht="12.75">
      <c r="A19" s="9"/>
      <c r="B19" s="9"/>
      <c r="C19" s="9"/>
      <c r="D19" s="11"/>
    </row>
    <row r="20" spans="1:4" ht="12.75">
      <c r="A20" s="9"/>
      <c r="B20" s="9"/>
      <c r="C20" s="9"/>
      <c r="D20" s="11"/>
    </row>
    <row r="21" spans="1:4" ht="12.75">
      <c r="A21" s="146" t="s">
        <v>42</v>
      </c>
      <c r="B21" s="146"/>
      <c r="C21" s="146"/>
      <c r="D21" s="146"/>
    </row>
    <row r="22" spans="1:4" ht="12.75">
      <c r="A22" s="12">
        <v>1</v>
      </c>
      <c r="B22" s="147" t="s">
        <v>0</v>
      </c>
      <c r="C22" s="147"/>
      <c r="D22" s="12" t="s">
        <v>1</v>
      </c>
    </row>
    <row r="23" spans="1:4" ht="12.75">
      <c r="A23" s="13" t="s">
        <v>2</v>
      </c>
      <c r="B23" s="127" t="s">
        <v>3</v>
      </c>
      <c r="C23" s="127"/>
      <c r="D23" s="69">
        <f>D16</f>
        <v>12138.92</v>
      </c>
    </row>
    <row r="24" spans="1:4" ht="12.75">
      <c r="A24" s="13" t="s">
        <v>4</v>
      </c>
      <c r="B24" s="127" t="s">
        <v>11</v>
      </c>
      <c r="C24" s="127"/>
      <c r="D24" s="69"/>
    </row>
    <row r="25" spans="1:4" ht="15" customHeight="1">
      <c r="A25" s="131" t="s">
        <v>82</v>
      </c>
      <c r="B25" s="132"/>
      <c r="C25" s="133"/>
      <c r="D25" s="14">
        <f>SUM(D23:D24)</f>
        <v>12138.92</v>
      </c>
    </row>
    <row r="26" spans="1:4">
      <c r="A26" s="140" t="s">
        <v>166</v>
      </c>
      <c r="B26" s="141"/>
      <c r="C26" s="141"/>
      <c r="D26" s="141"/>
    </row>
    <row r="27" spans="1:4" ht="12.75">
      <c r="A27" s="125"/>
      <c r="B27" s="126"/>
      <c r="C27" s="126"/>
      <c r="D27" s="126"/>
    </row>
    <row r="28" spans="1:4" ht="15" customHeight="1">
      <c r="A28" s="125" t="s">
        <v>48</v>
      </c>
      <c r="B28" s="126"/>
      <c r="C28" s="126"/>
      <c r="D28" s="126"/>
    </row>
    <row r="29" spans="1:4" ht="15" customHeight="1">
      <c r="A29" s="125" t="s">
        <v>49</v>
      </c>
      <c r="B29" s="126"/>
      <c r="C29" s="126"/>
      <c r="D29" s="126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2.75">
      <c r="A31" s="24" t="s">
        <v>2</v>
      </c>
      <c r="B31" s="25" t="s">
        <v>79</v>
      </c>
      <c r="C31" s="26">
        <v>8.3299999999999999E-2</v>
      </c>
      <c r="D31" s="27">
        <f>C31*D25</f>
        <v>1011.172036</v>
      </c>
    </row>
    <row r="32" spans="1:4" ht="25.5">
      <c r="A32" s="24" t="s">
        <v>4</v>
      </c>
      <c r="B32" s="25" t="s">
        <v>80</v>
      </c>
      <c r="C32" s="26">
        <v>2.7799999999999998E-2</v>
      </c>
      <c r="D32" s="27">
        <f>D25*C32</f>
        <v>337.46197599999999</v>
      </c>
    </row>
    <row r="33" spans="1:4" ht="12.75">
      <c r="A33" s="119" t="s">
        <v>112</v>
      </c>
      <c r="B33" s="119"/>
      <c r="C33" s="28">
        <f>SUM(C31:C32)</f>
        <v>0.1111</v>
      </c>
      <c r="D33" s="29">
        <f>SUM(D31:D32)</f>
        <v>1348.634012</v>
      </c>
    </row>
    <row r="34" spans="1:4" ht="25.5">
      <c r="A34" s="24" t="s">
        <v>5</v>
      </c>
      <c r="B34" s="25" t="s">
        <v>113</v>
      </c>
      <c r="C34" s="26">
        <f>C33*C50</f>
        <v>3.7551800000000003E-2</v>
      </c>
      <c r="D34" s="27">
        <f>D25*C34</f>
        <v>455.83829605600005</v>
      </c>
    </row>
    <row r="35" spans="1:4" ht="12.75">
      <c r="A35" s="119" t="s">
        <v>81</v>
      </c>
      <c r="B35" s="119"/>
      <c r="C35" s="28">
        <f>SUM(C33:C34)</f>
        <v>0.1486518</v>
      </c>
      <c r="D35" s="29">
        <f>SUM(D33:D34)</f>
        <v>1804.472308056</v>
      </c>
    </row>
    <row r="36" spans="1:4" ht="53.25" customHeight="1">
      <c r="A36" s="134" t="s">
        <v>83</v>
      </c>
      <c r="B36" s="135"/>
      <c r="C36" s="135"/>
      <c r="D36" s="136"/>
    </row>
    <row r="37" spans="1:4" ht="40.5" customHeight="1">
      <c r="A37" s="137" t="s">
        <v>84</v>
      </c>
      <c r="B37" s="138"/>
      <c r="C37" s="138"/>
      <c r="D37" s="139"/>
    </row>
    <row r="38" spans="1:4" ht="51.75" customHeight="1">
      <c r="A38" s="148" t="s">
        <v>85</v>
      </c>
      <c r="B38" s="149"/>
      <c r="C38" s="149"/>
      <c r="D38" s="150"/>
    </row>
    <row r="39" spans="1:4" ht="15" customHeight="1">
      <c r="A39" s="42"/>
      <c r="B39" s="43"/>
      <c r="C39" s="43"/>
      <c r="D39" s="43"/>
    </row>
    <row r="40" spans="1:4" ht="25.5" customHeight="1">
      <c r="A40" s="128" t="s">
        <v>51</v>
      </c>
      <c r="B40" s="129"/>
      <c r="C40" s="129"/>
      <c r="D40" s="129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2.75">
      <c r="A42" s="17" t="s">
        <v>2</v>
      </c>
      <c r="B42" s="18" t="s">
        <v>16</v>
      </c>
      <c r="C42" s="19">
        <f>Parâmetros!C32</f>
        <v>0.2</v>
      </c>
      <c r="D42" s="20">
        <f>D25*C42</f>
        <v>2427.7840000000001</v>
      </c>
    </row>
    <row r="43" spans="1:4" ht="12.75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303.47300000000001</v>
      </c>
    </row>
    <row r="44" spans="1:4" ht="12.75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2.75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182.0838</v>
      </c>
    </row>
    <row r="46" spans="1:4" ht="12.75">
      <c r="A46" s="17" t="s">
        <v>7</v>
      </c>
      <c r="B46" s="18" t="s">
        <v>54</v>
      </c>
      <c r="C46" s="19">
        <f>Parâmetros!C36</f>
        <v>0.01</v>
      </c>
      <c r="D46" s="20">
        <f>D25*C46</f>
        <v>121.3892</v>
      </c>
    </row>
    <row r="47" spans="1:4" ht="12.75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72.833520000000007</v>
      </c>
    </row>
    <row r="48" spans="1:4" ht="12.75">
      <c r="A48" s="17" t="s">
        <v>9</v>
      </c>
      <c r="B48" s="18" t="s">
        <v>17</v>
      </c>
      <c r="C48" s="19">
        <f>Parâmetros!C38</f>
        <v>2E-3</v>
      </c>
      <c r="D48" s="20">
        <f>D25*C48</f>
        <v>24.277840000000001</v>
      </c>
    </row>
    <row r="49" spans="1:4" ht="12.75">
      <c r="A49" s="17" t="s">
        <v>10</v>
      </c>
      <c r="B49" s="18" t="s">
        <v>19</v>
      </c>
      <c r="C49" s="19">
        <f>Parâmetros!C39</f>
        <v>0.08</v>
      </c>
      <c r="D49" s="20">
        <f>D25*C49</f>
        <v>971.11360000000002</v>
      </c>
    </row>
    <row r="50" spans="1:4" ht="12.75">
      <c r="A50" s="130" t="s">
        <v>90</v>
      </c>
      <c r="B50" s="130"/>
      <c r="C50" s="21">
        <f>SUM(C42:C49)</f>
        <v>0.33800000000000002</v>
      </c>
      <c r="D50" s="22">
        <f>SUM(D42:D49)</f>
        <v>4102.95496</v>
      </c>
    </row>
    <row r="51" spans="1:4" ht="27" customHeight="1">
      <c r="A51" s="134" t="s">
        <v>86</v>
      </c>
      <c r="B51" s="135"/>
      <c r="C51" s="135"/>
      <c r="D51" s="136"/>
    </row>
    <row r="52" spans="1:4" ht="27" customHeight="1">
      <c r="A52" s="137" t="s">
        <v>87</v>
      </c>
      <c r="B52" s="138"/>
      <c r="C52" s="138"/>
      <c r="D52" s="139"/>
    </row>
    <row r="53" spans="1:4" ht="27" customHeight="1">
      <c r="A53" s="148" t="s">
        <v>88</v>
      </c>
      <c r="B53" s="149"/>
      <c r="C53" s="149"/>
      <c r="D53" s="150"/>
    </row>
    <row r="54" spans="1:4" ht="15" customHeight="1">
      <c r="A54" s="43"/>
      <c r="B54" s="43"/>
      <c r="C54" s="43"/>
      <c r="D54" s="43"/>
    </row>
    <row r="55" spans="1:4" ht="15" customHeight="1">
      <c r="A55" s="128" t="s">
        <v>58</v>
      </c>
      <c r="B55" s="129"/>
      <c r="C55" s="129"/>
      <c r="D55" s="129"/>
    </row>
    <row r="56" spans="1:4" ht="25.5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2.75">
      <c r="A57" s="13" t="s">
        <v>2</v>
      </c>
      <c r="B57" s="15" t="s">
        <v>89</v>
      </c>
      <c r="C57" s="69">
        <f>Parâmetros!H22</f>
        <v>0</v>
      </c>
      <c r="D57" s="69">
        <f>IF((C57*22*2)-(D23*6%)&gt;0,(C57*22*2)-(D23*6%),0)</f>
        <v>0</v>
      </c>
    </row>
    <row r="58" spans="1:4" ht="12.75">
      <c r="A58" s="13" t="s">
        <v>4</v>
      </c>
      <c r="B58" s="51" t="s">
        <v>133</v>
      </c>
      <c r="C58" s="69">
        <f>Parâmetros!I22</f>
        <v>0</v>
      </c>
      <c r="D58" s="69">
        <f>C58*22</f>
        <v>0</v>
      </c>
    </row>
    <row r="59" spans="1:4" ht="12.75">
      <c r="A59" s="13" t="s">
        <v>5</v>
      </c>
      <c r="B59" s="52" t="s">
        <v>134</v>
      </c>
      <c r="C59" s="123">
        <f>Parâmetros!J22</f>
        <v>0</v>
      </c>
      <c r="D59" s="124"/>
    </row>
    <row r="60" spans="1:4" ht="12.75">
      <c r="A60" s="13" t="s">
        <v>6</v>
      </c>
      <c r="B60" s="53" t="s">
        <v>135</v>
      </c>
      <c r="C60" s="123">
        <f>Parâmetros!K22</f>
        <v>0</v>
      </c>
      <c r="D60" s="124"/>
    </row>
    <row r="61" spans="1:4" ht="12.75">
      <c r="A61" s="13" t="s">
        <v>7</v>
      </c>
      <c r="B61" s="53" t="s">
        <v>136</v>
      </c>
      <c r="C61" s="123">
        <f>Parâmetros!L22</f>
        <v>0</v>
      </c>
      <c r="D61" s="124"/>
    </row>
    <row r="62" spans="1:4" ht="12.75">
      <c r="A62" s="13" t="s">
        <v>8</v>
      </c>
      <c r="B62" s="53" t="s">
        <v>137</v>
      </c>
      <c r="C62" s="123">
        <f>Parâmetros!M22</f>
        <v>0</v>
      </c>
      <c r="D62" s="124"/>
    </row>
    <row r="63" spans="1:4" ht="12.75">
      <c r="A63" s="2"/>
      <c r="B63" s="3" t="s">
        <v>91</v>
      </c>
      <c r="C63" s="153">
        <f>D57+D58+C59+C60+C61+C62</f>
        <v>0</v>
      </c>
      <c r="D63" s="154"/>
    </row>
    <row r="64" spans="1:4" ht="27" customHeight="1">
      <c r="A64" s="158" t="s">
        <v>132</v>
      </c>
      <c r="B64" s="159"/>
      <c r="C64" s="159"/>
      <c r="D64" s="159"/>
    </row>
    <row r="65" spans="1:4">
      <c r="A65" s="162"/>
      <c r="B65" s="163"/>
      <c r="C65" s="163"/>
      <c r="D65" s="163"/>
    </row>
    <row r="66" spans="1:4" ht="29.25" customHeight="1">
      <c r="A66" s="128" t="s">
        <v>59</v>
      </c>
      <c r="B66" s="129"/>
      <c r="C66" s="129"/>
      <c r="D66" s="129"/>
    </row>
    <row r="67" spans="1:4" ht="25.5">
      <c r="A67" s="23">
        <v>2</v>
      </c>
      <c r="B67" s="23" t="s">
        <v>61</v>
      </c>
      <c r="C67" s="23" t="s">
        <v>15</v>
      </c>
      <c r="D67" s="23" t="s">
        <v>1</v>
      </c>
    </row>
    <row r="68" spans="1:4" ht="25.5">
      <c r="A68" s="30" t="s">
        <v>50</v>
      </c>
      <c r="B68" s="31" t="s">
        <v>56</v>
      </c>
      <c r="C68" s="36">
        <f>C35</f>
        <v>0.1486518</v>
      </c>
      <c r="D68" s="32">
        <f>D35</f>
        <v>1804.472308056</v>
      </c>
    </row>
    <row r="69" spans="1:4" ht="12.75">
      <c r="A69" s="30" t="s">
        <v>55</v>
      </c>
      <c r="B69" s="31" t="s">
        <v>57</v>
      </c>
      <c r="C69" s="36">
        <f>C50</f>
        <v>0.33800000000000002</v>
      </c>
      <c r="D69" s="32">
        <f>D50</f>
        <v>4102.95496</v>
      </c>
    </row>
    <row r="70" spans="1:4" ht="12.75">
      <c r="A70" s="30" t="s">
        <v>60</v>
      </c>
      <c r="B70" s="31" t="s">
        <v>12</v>
      </c>
      <c r="C70" s="36" t="s">
        <v>62</v>
      </c>
      <c r="D70" s="32">
        <f>C63</f>
        <v>0</v>
      </c>
    </row>
    <row r="71" spans="1:4" ht="12.75">
      <c r="A71" s="119" t="s">
        <v>92</v>
      </c>
      <c r="B71" s="119"/>
      <c r="C71" s="37" t="s">
        <v>62</v>
      </c>
      <c r="D71" s="14">
        <f>SUM(D68:D70)</f>
        <v>5907.4272680559998</v>
      </c>
    </row>
    <row r="72" spans="1:4">
      <c r="A72" s="44"/>
      <c r="B72" s="45"/>
      <c r="C72" s="45"/>
      <c r="D72" s="45"/>
    </row>
    <row r="73" spans="1:4">
      <c r="A73" s="44"/>
      <c r="B73" s="45"/>
      <c r="C73" s="45"/>
      <c r="D73" s="45"/>
    </row>
    <row r="74" spans="1:4" ht="27" customHeight="1">
      <c r="A74" s="128" t="s">
        <v>93</v>
      </c>
      <c r="B74" s="129"/>
      <c r="C74" s="129"/>
      <c r="D74" s="129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2.75">
      <c r="A76" s="30" t="s">
        <v>2</v>
      </c>
      <c r="B76" s="59" t="s">
        <v>22</v>
      </c>
      <c r="C76" s="61">
        <v>4.1999999999999997E-3</v>
      </c>
      <c r="D76" s="6">
        <f t="shared" ref="D76:D81" si="0">D$25*C76</f>
        <v>50.983463999999998</v>
      </c>
    </row>
    <row r="77" spans="1:4" ht="62.25">
      <c r="A77" s="30" t="s">
        <v>4</v>
      </c>
      <c r="B77" s="59" t="s">
        <v>118</v>
      </c>
      <c r="C77" s="61">
        <f>C76*C49</f>
        <v>3.3599999999999998E-4</v>
      </c>
      <c r="D77" s="6">
        <f t="shared" si="0"/>
        <v>4.07867712</v>
      </c>
    </row>
    <row r="78" spans="1:4" ht="62.25">
      <c r="A78" s="30" t="s">
        <v>5</v>
      </c>
      <c r="B78" s="59" t="s">
        <v>119</v>
      </c>
      <c r="C78" s="61">
        <f>40%*C50*C76</f>
        <v>5.6784000000000001E-4</v>
      </c>
      <c r="D78" s="6">
        <f t="shared" si="0"/>
        <v>6.8929643328000001</v>
      </c>
    </row>
    <row r="79" spans="1:4" ht="12.75">
      <c r="A79" s="30" t="s">
        <v>6</v>
      </c>
      <c r="B79" s="59" t="s">
        <v>23</v>
      </c>
      <c r="C79" s="61">
        <v>1.9400000000000001E-2</v>
      </c>
      <c r="D79" s="6">
        <f t="shared" si="0"/>
        <v>235.495048</v>
      </c>
    </row>
    <row r="80" spans="1:4" ht="62.25">
      <c r="A80" s="30" t="s">
        <v>7</v>
      </c>
      <c r="B80" s="59" t="s">
        <v>120</v>
      </c>
      <c r="C80" s="61">
        <f>C50*C79</f>
        <v>6.5572000000000009E-3</v>
      </c>
      <c r="D80" s="6">
        <f t="shared" si="0"/>
        <v>79.597326224000014</v>
      </c>
    </row>
    <row r="81" spans="1:4" ht="62.25">
      <c r="A81" s="30" t="s">
        <v>8</v>
      </c>
      <c r="B81" s="59" t="s">
        <v>121</v>
      </c>
      <c r="C81" s="61">
        <f>40%*C50*C79</f>
        <v>2.6228800000000002E-3</v>
      </c>
      <c r="D81" s="6">
        <f t="shared" si="0"/>
        <v>31.838930489600003</v>
      </c>
    </row>
    <row r="82" spans="1:4" ht="12.75">
      <c r="A82" s="119" t="s">
        <v>94</v>
      </c>
      <c r="B82" s="119"/>
      <c r="C82" s="33">
        <f>SUM(C76:C81)</f>
        <v>3.3683919999999999E-2</v>
      </c>
      <c r="D82" s="14">
        <f>SUM(D76:D81)</f>
        <v>408.88641016640003</v>
      </c>
    </row>
    <row r="83" spans="1:4" ht="66" customHeight="1">
      <c r="A83" s="164" t="s">
        <v>122</v>
      </c>
      <c r="B83" s="165"/>
      <c r="C83" s="165"/>
      <c r="D83" s="165"/>
    </row>
    <row r="84" spans="1:4" ht="12.75">
      <c r="A84" s="42"/>
      <c r="B84" s="43"/>
      <c r="C84" s="43"/>
      <c r="D84" s="43"/>
    </row>
    <row r="85" spans="1:4" ht="12.75">
      <c r="A85" s="128" t="s">
        <v>63</v>
      </c>
      <c r="B85" s="129"/>
      <c r="C85" s="129"/>
      <c r="D85" s="129"/>
    </row>
    <row r="86" spans="1:4"/>
    <row r="87" spans="1:4" ht="51" customHeight="1">
      <c r="A87" s="166" t="s">
        <v>95</v>
      </c>
      <c r="B87" s="167"/>
      <c r="C87" s="167"/>
      <c r="D87" s="168"/>
    </row>
    <row r="88" spans="1:4" ht="12.75">
      <c r="A88" s="47"/>
      <c r="B88" s="48"/>
      <c r="C88" s="48"/>
      <c r="D88" s="48"/>
    </row>
    <row r="89" spans="1:4" ht="24.75" customHeight="1">
      <c r="A89" s="128" t="s">
        <v>96</v>
      </c>
      <c r="B89" s="129"/>
      <c r="C89" s="129"/>
      <c r="D89" s="129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8.25">
      <c r="A91" s="30" t="s">
        <v>2</v>
      </c>
      <c r="B91" s="31" t="s">
        <v>98</v>
      </c>
      <c r="C91" s="62">
        <v>9.9400000000000002E-2</v>
      </c>
      <c r="D91" s="32">
        <f t="shared" ref="D91:D96" si="1">D$25*C91</f>
        <v>1206.6086480000001</v>
      </c>
    </row>
    <row r="92" spans="1:4" ht="12.75">
      <c r="A92" s="30" t="s">
        <v>4</v>
      </c>
      <c r="B92" s="31" t="s">
        <v>99</v>
      </c>
      <c r="C92" s="60">
        <f>Parâmetros!C44</f>
        <v>0</v>
      </c>
      <c r="D92" s="32">
        <f t="shared" si="1"/>
        <v>0</v>
      </c>
    </row>
    <row r="93" spans="1:4" ht="25.5">
      <c r="A93" s="30" t="s">
        <v>5</v>
      </c>
      <c r="B93" s="31" t="s">
        <v>100</v>
      </c>
      <c r="C93" s="60">
        <f>Parâmetros!C45</f>
        <v>0</v>
      </c>
      <c r="D93" s="32">
        <f t="shared" si="1"/>
        <v>0</v>
      </c>
    </row>
    <row r="94" spans="1:4" ht="25.5">
      <c r="A94" s="30" t="s">
        <v>6</v>
      </c>
      <c r="B94" s="31" t="s">
        <v>101</v>
      </c>
      <c r="C94" s="60">
        <f>Parâmetros!C46</f>
        <v>0</v>
      </c>
      <c r="D94" s="32">
        <f t="shared" si="1"/>
        <v>0</v>
      </c>
    </row>
    <row r="95" spans="1:4" ht="25.5">
      <c r="A95" s="30" t="s">
        <v>7</v>
      </c>
      <c r="B95" s="31" t="s">
        <v>102</v>
      </c>
      <c r="C95" s="60">
        <f>Parâmetros!C47</f>
        <v>0</v>
      </c>
      <c r="D95" s="32">
        <f t="shared" si="1"/>
        <v>0</v>
      </c>
    </row>
    <row r="96" spans="1:4" ht="12.75">
      <c r="A96" s="30" t="s">
        <v>8</v>
      </c>
      <c r="B96" s="31" t="s">
        <v>103</v>
      </c>
      <c r="C96" s="60">
        <f>Parâmetros!C48</f>
        <v>0</v>
      </c>
      <c r="D96" s="32">
        <f t="shared" si="1"/>
        <v>0</v>
      </c>
    </row>
    <row r="97" spans="1:4" ht="12.75">
      <c r="A97" s="119" t="s">
        <v>117</v>
      </c>
      <c r="B97" s="119"/>
      <c r="C97" s="34">
        <f>SUM(C91:C96)</f>
        <v>9.9400000000000002E-2</v>
      </c>
      <c r="D97" s="14">
        <f>SUM(D91:D96)</f>
        <v>1206.6086480000001</v>
      </c>
    </row>
    <row r="98" spans="1:4" ht="25.5">
      <c r="A98" s="57" t="s">
        <v>9</v>
      </c>
      <c r="B98" s="25" t="s">
        <v>116</v>
      </c>
      <c r="C98" s="58">
        <f>C50*C97</f>
        <v>3.3597200000000001E-2</v>
      </c>
      <c r="D98" s="6">
        <f>C98*D25</f>
        <v>407.83372302399999</v>
      </c>
    </row>
    <row r="99" spans="1:4" ht="12.75">
      <c r="A99" s="119" t="s">
        <v>97</v>
      </c>
      <c r="B99" s="119"/>
      <c r="C99" s="34">
        <f>C97+C98</f>
        <v>0.13299720000000001</v>
      </c>
      <c r="D99" s="14">
        <f>D97+D98</f>
        <v>1614.4423710240001</v>
      </c>
    </row>
    <row r="100" spans="1:4" ht="12.75">
      <c r="A100" s="42"/>
      <c r="B100" s="43"/>
      <c r="C100" s="43"/>
      <c r="D100" s="43"/>
    </row>
    <row r="101" spans="1:4" ht="26.25" customHeight="1">
      <c r="A101" s="128" t="s">
        <v>104</v>
      </c>
      <c r="B101" s="129"/>
      <c r="C101" s="129"/>
      <c r="D101" s="129"/>
    </row>
    <row r="102" spans="1:4" ht="25.5">
      <c r="A102" s="23">
        <v>4</v>
      </c>
      <c r="B102" s="23" t="s">
        <v>65</v>
      </c>
      <c r="C102" s="23" t="s">
        <v>15</v>
      </c>
      <c r="D102" s="23" t="s">
        <v>1</v>
      </c>
    </row>
    <row r="103" spans="1:4" ht="12.75">
      <c r="A103" s="30" t="s">
        <v>14</v>
      </c>
      <c r="B103" s="31" t="s">
        <v>106</v>
      </c>
      <c r="C103" s="36">
        <f>C99</f>
        <v>0.13299720000000001</v>
      </c>
      <c r="D103" s="32">
        <f>D99</f>
        <v>1614.4423710240001</v>
      </c>
    </row>
    <row r="104" spans="1:4" ht="12.75">
      <c r="A104" s="119" t="s">
        <v>105</v>
      </c>
      <c r="B104" s="119"/>
      <c r="C104" s="37" t="s">
        <v>62</v>
      </c>
      <c r="D104" s="14">
        <f>SUM(D103:D103)</f>
        <v>1614.4423710240001</v>
      </c>
    </row>
    <row r="105" spans="1:4" ht="12.75">
      <c r="A105" s="42"/>
      <c r="B105" s="43"/>
      <c r="C105" s="43"/>
      <c r="D105" s="43"/>
    </row>
    <row r="106" spans="1:4" ht="12.75">
      <c r="A106" s="128" t="s">
        <v>66</v>
      </c>
      <c r="B106" s="129"/>
      <c r="C106" s="129"/>
      <c r="D106" s="129"/>
    </row>
    <row r="107" spans="1:4" ht="12.75">
      <c r="A107" s="12">
        <v>5</v>
      </c>
      <c r="B107" s="155" t="s">
        <v>13</v>
      </c>
      <c r="C107" s="155"/>
      <c r="D107" s="12" t="s">
        <v>1</v>
      </c>
    </row>
    <row r="108" spans="1:4" ht="12.75">
      <c r="A108" s="30" t="s">
        <v>2</v>
      </c>
      <c r="B108" s="152" t="s">
        <v>11</v>
      </c>
      <c r="C108" s="152"/>
      <c r="D108" s="101"/>
    </row>
    <row r="109" spans="1:4" ht="12.75">
      <c r="A109" s="2"/>
      <c r="B109" s="119" t="s">
        <v>107</v>
      </c>
      <c r="C109" s="119"/>
      <c r="D109" s="14">
        <f>SUM(D108)</f>
        <v>0</v>
      </c>
    </row>
    <row r="110" spans="1:4">
      <c r="A110" s="160" t="s">
        <v>108</v>
      </c>
      <c r="B110" s="161"/>
      <c r="C110" s="161"/>
      <c r="D110" s="161"/>
    </row>
    <row r="111" spans="1:4" ht="12.75">
      <c r="A111" s="156"/>
      <c r="B111" s="157"/>
      <c r="C111" s="157"/>
      <c r="D111" s="157"/>
    </row>
    <row r="112" spans="1:4" ht="12.75">
      <c r="A112" s="151" t="s">
        <v>67</v>
      </c>
      <c r="B112" s="151"/>
      <c r="C112" s="151"/>
      <c r="D112" s="151"/>
    </row>
    <row r="113" spans="1:4" ht="12.75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2.75">
      <c r="A114" s="13" t="s">
        <v>2</v>
      </c>
      <c r="B114" s="38" t="s">
        <v>25</v>
      </c>
      <c r="C114" s="60">
        <f>Parâmetros!C59</f>
        <v>0</v>
      </c>
      <c r="D114" s="7">
        <f>(D25+D71+D82+D104+D109)*C114</f>
        <v>0</v>
      </c>
    </row>
    <row r="115" spans="1:4" ht="12.75">
      <c r="A115" s="13" t="s">
        <v>4</v>
      </c>
      <c r="B115" s="38" t="s">
        <v>27</v>
      </c>
      <c r="C115" s="60">
        <f>Parâmetros!C72</f>
        <v>0</v>
      </c>
      <c r="D115" s="7">
        <f>(D25+D71+D82+D104+D109+D114)*C115</f>
        <v>0</v>
      </c>
    </row>
    <row r="116" spans="1:4" ht="12.75">
      <c r="A116" s="13" t="s">
        <v>5</v>
      </c>
      <c r="B116" s="38" t="s">
        <v>26</v>
      </c>
      <c r="C116" s="50">
        <f>SUM(C117:C119)</f>
        <v>0</v>
      </c>
      <c r="D116" s="39">
        <f>((D131+D114+D115)/(1-C116))*C116</f>
        <v>0</v>
      </c>
    </row>
    <row r="117" spans="1:4" ht="12.75">
      <c r="A117" s="15"/>
      <c r="B117" s="38" t="s">
        <v>43</v>
      </c>
      <c r="C117" s="60">
        <f>Parâmetros!C63</f>
        <v>0</v>
      </c>
      <c r="D117" s="7">
        <f>((D131+D114+D115)/(1-C116))*C117</f>
        <v>0</v>
      </c>
    </row>
    <row r="118" spans="1:4" ht="12.75">
      <c r="A118" s="15"/>
      <c r="B118" s="38" t="s">
        <v>44</v>
      </c>
      <c r="C118" s="60">
        <f>Parâmetros!C64</f>
        <v>0</v>
      </c>
      <c r="D118" s="7">
        <f>((D131+D114+D115)/(1-C116))*C118</f>
        <v>0</v>
      </c>
    </row>
    <row r="119" spans="1:4" ht="12.75">
      <c r="A119" s="15"/>
      <c r="B119" s="38" t="s">
        <v>45</v>
      </c>
      <c r="C119" s="60">
        <f>Parâmetros!C65</f>
        <v>0</v>
      </c>
      <c r="D119" s="7">
        <f>((D131+D114+D115)/(1-C116))*C119</f>
        <v>0</v>
      </c>
    </row>
    <row r="120" spans="1:4" ht="12.75">
      <c r="A120" s="2"/>
      <c r="B120" s="3" t="s">
        <v>109</v>
      </c>
      <c r="C120" s="34"/>
      <c r="D120" s="14">
        <f>D114+D115+D116</f>
        <v>0</v>
      </c>
    </row>
    <row r="121" spans="1:4" ht="12.75">
      <c r="A121" s="49" t="s">
        <v>110</v>
      </c>
      <c r="B121" s="46"/>
      <c r="C121" s="46"/>
    </row>
    <row r="122" spans="1:4" ht="12.75">
      <c r="A122" s="49" t="s">
        <v>111</v>
      </c>
    </row>
    <row r="123" spans="1:4"/>
    <row r="124" spans="1:4" ht="12.75">
      <c r="A124" s="151" t="s">
        <v>68</v>
      </c>
      <c r="B124" s="151"/>
      <c r="C124" s="151"/>
      <c r="D124" s="151"/>
    </row>
    <row r="125" spans="1:4" ht="24" customHeight="1">
      <c r="A125" s="2"/>
      <c r="B125" s="120" t="s">
        <v>28</v>
      </c>
      <c r="C125" s="120"/>
      <c r="D125" s="23" t="s">
        <v>29</v>
      </c>
    </row>
    <row r="126" spans="1:4" ht="12.75" hidden="1">
      <c r="A126" s="35" t="s">
        <v>2</v>
      </c>
      <c r="B126" s="121" t="s">
        <v>30</v>
      </c>
      <c r="C126" s="121"/>
      <c r="D126" s="32">
        <f>D25</f>
        <v>12138.92</v>
      </c>
    </row>
    <row r="127" spans="1:4" ht="12.75">
      <c r="A127" s="35" t="s">
        <v>4</v>
      </c>
      <c r="B127" s="121" t="s">
        <v>69</v>
      </c>
      <c r="C127" s="121"/>
      <c r="D127" s="32">
        <f>D71</f>
        <v>5907.4272680559998</v>
      </c>
    </row>
    <row r="128" spans="1:4" ht="12.75">
      <c r="A128" s="35" t="s">
        <v>5</v>
      </c>
      <c r="B128" s="121" t="s">
        <v>70</v>
      </c>
      <c r="C128" s="121"/>
      <c r="D128" s="32">
        <f>D82</f>
        <v>408.88641016640003</v>
      </c>
    </row>
    <row r="129" spans="1:4" ht="24" customHeight="1">
      <c r="A129" s="35" t="s">
        <v>6</v>
      </c>
      <c r="B129" s="121" t="s">
        <v>71</v>
      </c>
      <c r="C129" s="121"/>
      <c r="D129" s="6">
        <f>D104</f>
        <v>1614.4423710240001</v>
      </c>
    </row>
    <row r="130" spans="1:4" ht="12.75">
      <c r="A130" s="35" t="s">
        <v>7</v>
      </c>
      <c r="B130" s="121" t="s">
        <v>72</v>
      </c>
      <c r="C130" s="121"/>
      <c r="D130" s="32">
        <f>D109</f>
        <v>0</v>
      </c>
    </row>
    <row r="131" spans="1:4" ht="16.5" customHeight="1">
      <c r="A131" s="119" t="s">
        <v>73</v>
      </c>
      <c r="B131" s="119"/>
      <c r="C131" s="119"/>
      <c r="D131" s="14">
        <f>SUM(D126:D130)</f>
        <v>20069.676049246402</v>
      </c>
    </row>
    <row r="132" spans="1:4" ht="12.75">
      <c r="A132" s="35" t="s">
        <v>8</v>
      </c>
      <c r="B132" s="122" t="s">
        <v>74</v>
      </c>
      <c r="C132" s="122"/>
      <c r="D132" s="32">
        <f>D120</f>
        <v>0</v>
      </c>
    </row>
    <row r="133" spans="1:4" ht="16.5" customHeight="1">
      <c r="A133" s="119" t="s">
        <v>31</v>
      </c>
      <c r="B133" s="119"/>
      <c r="C133" s="119"/>
      <c r="D133" s="14">
        <f>TRUNC((D131+D132),2)</f>
        <v>20069.669999999998</v>
      </c>
    </row>
    <row r="137" spans="1:4" hidden="1">
      <c r="C137" s="40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A5273-E45A-4C89-8D99-942FB619A941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2.75">
      <c r="A2" s="127" t="s">
        <v>37</v>
      </c>
      <c r="B2" s="127"/>
      <c r="C2" s="142" t="s">
        <v>199</v>
      </c>
      <c r="D2" s="142"/>
    </row>
    <row r="3" spans="1:4" ht="12.75">
      <c r="A3" s="127" t="s">
        <v>33</v>
      </c>
      <c r="B3" s="127"/>
      <c r="C3" s="143" t="s">
        <v>223</v>
      </c>
      <c r="D3" s="143"/>
    </row>
    <row r="4" spans="1:4"/>
    <row r="5" spans="1:4" ht="12.75">
      <c r="A5" s="9"/>
      <c r="B5" s="9"/>
      <c r="C5" s="9"/>
      <c r="D5" s="9"/>
    </row>
    <row r="6" spans="1:4" ht="12.75">
      <c r="A6" s="5" t="s">
        <v>2</v>
      </c>
      <c r="B6" s="127" t="s">
        <v>34</v>
      </c>
      <c r="C6" s="127"/>
      <c r="D6" s="92" t="str">
        <f>IF(Parâmetros!C11="","",Parâmetros!C11)</f>
        <v/>
      </c>
    </row>
    <row r="7" spans="1:4" ht="12.75">
      <c r="A7" s="5" t="s">
        <v>4</v>
      </c>
      <c r="B7" s="127" t="s">
        <v>35</v>
      </c>
      <c r="C7" s="127"/>
      <c r="D7" s="91" t="str">
        <f>IF(Parâmetros!C12="","",Parâmetros!C12)</f>
        <v>Brasília/DF</v>
      </c>
    </row>
    <row r="8" spans="1:4" ht="12.75">
      <c r="A8" s="5" t="s">
        <v>5</v>
      </c>
      <c r="B8" s="127" t="s">
        <v>78</v>
      </c>
      <c r="C8" s="127"/>
      <c r="D8" s="91" t="str">
        <f>IF(Parâmetros!F23="","",Parâmetros!F23)</f>
        <v/>
      </c>
    </row>
    <row r="9" spans="1:4" ht="12.75">
      <c r="A9" s="5" t="s">
        <v>6</v>
      </c>
      <c r="B9" s="144" t="s">
        <v>47</v>
      </c>
      <c r="C9" s="145"/>
      <c r="D9" s="91" t="str">
        <f>IF(Parâmetros!E23="","",Parâmetros!E23)</f>
        <v/>
      </c>
    </row>
    <row r="10" spans="1:4" ht="12.75">
      <c r="A10" s="5" t="s">
        <v>7</v>
      </c>
      <c r="B10" s="127" t="s">
        <v>36</v>
      </c>
      <c r="C10" s="127"/>
      <c r="D10" s="91">
        <f>IF(Parâmetros!C13="","",Parâmetros!C13)</f>
        <v>30</v>
      </c>
    </row>
    <row r="11" spans="1:4">
      <c r="A11" s="10"/>
      <c r="B11" s="10"/>
      <c r="C11" s="41"/>
      <c r="D11" s="10"/>
    </row>
    <row r="12" spans="1:4" ht="12.75">
      <c r="A12" s="146" t="s">
        <v>38</v>
      </c>
      <c r="B12" s="146"/>
      <c r="C12" s="146"/>
      <c r="D12" s="146"/>
    </row>
    <row r="13" spans="1:4" ht="30" customHeight="1">
      <c r="A13" s="147" t="s">
        <v>39</v>
      </c>
      <c r="B13" s="147"/>
      <c r="C13" s="147"/>
      <c r="D13" s="147"/>
    </row>
    <row r="14" spans="1:4" ht="25.5">
      <c r="A14" s="5">
        <v>1</v>
      </c>
      <c r="B14" s="127" t="s">
        <v>75</v>
      </c>
      <c r="C14" s="127"/>
      <c r="D14" s="85" t="s">
        <v>160</v>
      </c>
    </row>
    <row r="15" spans="1:4" ht="12.75">
      <c r="A15" s="5">
        <v>2</v>
      </c>
      <c r="B15" s="127" t="s">
        <v>76</v>
      </c>
      <c r="C15" s="127"/>
      <c r="D15" s="57" t="str">
        <f>IF(Parâmetros!D23="","",Parâmetros!D23)</f>
        <v>2522-10</v>
      </c>
    </row>
    <row r="16" spans="1:4" ht="12.75">
      <c r="A16" s="5">
        <v>3</v>
      </c>
      <c r="B16" s="127" t="s">
        <v>77</v>
      </c>
      <c r="C16" s="127"/>
      <c r="D16" s="6">
        <f>Parâmetros!C23</f>
        <v>10631.51</v>
      </c>
    </row>
    <row r="17" spans="1:4" ht="26.25" customHeight="1">
      <c r="A17" s="5">
        <v>4</v>
      </c>
      <c r="B17" s="127" t="s">
        <v>40</v>
      </c>
      <c r="C17" s="127"/>
      <c r="D17" s="57" t="str">
        <f>Parâmetros!B23</f>
        <v>Contador Sênior</v>
      </c>
    </row>
    <row r="18" spans="1:4" ht="12.75">
      <c r="A18" s="5">
        <v>5</v>
      </c>
      <c r="B18" s="127" t="s">
        <v>41</v>
      </c>
      <c r="C18" s="127"/>
      <c r="D18" s="92" t="str">
        <f>IF(Parâmetros!G23="","",Parâmetros!G23)</f>
        <v/>
      </c>
    </row>
    <row r="19" spans="1:4" ht="12.75">
      <c r="A19" s="9"/>
      <c r="B19" s="9"/>
      <c r="C19" s="9"/>
      <c r="D19" s="11"/>
    </row>
    <row r="20" spans="1:4" ht="12.75">
      <c r="A20" s="9"/>
      <c r="B20" s="9"/>
      <c r="C20" s="9"/>
      <c r="D20" s="11"/>
    </row>
    <row r="21" spans="1:4" ht="12.75">
      <c r="A21" s="146" t="s">
        <v>42</v>
      </c>
      <c r="B21" s="146"/>
      <c r="C21" s="146"/>
      <c r="D21" s="146"/>
    </row>
    <row r="22" spans="1:4" ht="12.75">
      <c r="A22" s="12">
        <v>1</v>
      </c>
      <c r="B22" s="147" t="s">
        <v>0</v>
      </c>
      <c r="C22" s="147"/>
      <c r="D22" s="12" t="s">
        <v>1</v>
      </c>
    </row>
    <row r="23" spans="1:4" ht="12.75">
      <c r="A23" s="13" t="s">
        <v>2</v>
      </c>
      <c r="B23" s="127" t="s">
        <v>3</v>
      </c>
      <c r="C23" s="127"/>
      <c r="D23" s="69">
        <f>D16</f>
        <v>10631.51</v>
      </c>
    </row>
    <row r="24" spans="1:4" ht="12.75">
      <c r="A24" s="13" t="s">
        <v>4</v>
      </c>
      <c r="B24" s="127" t="s">
        <v>11</v>
      </c>
      <c r="C24" s="127"/>
      <c r="D24" s="69"/>
    </row>
    <row r="25" spans="1:4" ht="15" customHeight="1">
      <c r="A25" s="131" t="s">
        <v>82</v>
      </c>
      <c r="B25" s="132"/>
      <c r="C25" s="133"/>
      <c r="D25" s="14">
        <f>SUM(D23:D24)</f>
        <v>10631.51</v>
      </c>
    </row>
    <row r="26" spans="1:4">
      <c r="A26" s="140" t="s">
        <v>166</v>
      </c>
      <c r="B26" s="141"/>
      <c r="C26" s="141"/>
      <c r="D26" s="141"/>
    </row>
    <row r="27" spans="1:4" ht="12.75">
      <c r="A27" s="125"/>
      <c r="B27" s="126"/>
      <c r="C27" s="126"/>
      <c r="D27" s="126"/>
    </row>
    <row r="28" spans="1:4" ht="15" customHeight="1">
      <c r="A28" s="125" t="s">
        <v>48</v>
      </c>
      <c r="B28" s="126"/>
      <c r="C28" s="126"/>
      <c r="D28" s="126"/>
    </row>
    <row r="29" spans="1:4" ht="15" customHeight="1">
      <c r="A29" s="125" t="s">
        <v>49</v>
      </c>
      <c r="B29" s="126"/>
      <c r="C29" s="126"/>
      <c r="D29" s="126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2.75">
      <c r="A31" s="24" t="s">
        <v>2</v>
      </c>
      <c r="B31" s="25" t="s">
        <v>79</v>
      </c>
      <c r="C31" s="26">
        <v>8.3299999999999999E-2</v>
      </c>
      <c r="D31" s="27">
        <f>C31*D25</f>
        <v>885.604783</v>
      </c>
    </row>
    <row r="32" spans="1:4" ht="25.5">
      <c r="A32" s="24" t="s">
        <v>4</v>
      </c>
      <c r="B32" s="25" t="s">
        <v>80</v>
      </c>
      <c r="C32" s="26">
        <v>2.7799999999999998E-2</v>
      </c>
      <c r="D32" s="27">
        <f>D25*C32</f>
        <v>295.55597799999998</v>
      </c>
    </row>
    <row r="33" spans="1:4" ht="12.75">
      <c r="A33" s="119" t="s">
        <v>112</v>
      </c>
      <c r="B33" s="119"/>
      <c r="C33" s="28">
        <f>SUM(C31:C32)</f>
        <v>0.1111</v>
      </c>
      <c r="D33" s="29">
        <f>SUM(D31:D32)</f>
        <v>1181.1607610000001</v>
      </c>
    </row>
    <row r="34" spans="1:4" ht="25.5">
      <c r="A34" s="24" t="s">
        <v>5</v>
      </c>
      <c r="B34" s="25" t="s">
        <v>113</v>
      </c>
      <c r="C34" s="26">
        <f>C33*C50</f>
        <v>3.7551800000000003E-2</v>
      </c>
      <c r="D34" s="27">
        <f>D25*C34</f>
        <v>399.23233721800005</v>
      </c>
    </row>
    <row r="35" spans="1:4" ht="12.75">
      <c r="A35" s="119" t="s">
        <v>81</v>
      </c>
      <c r="B35" s="119"/>
      <c r="C35" s="28">
        <f>SUM(C33:C34)</f>
        <v>0.1486518</v>
      </c>
      <c r="D35" s="29">
        <f>SUM(D33:D34)</f>
        <v>1580.3930982180002</v>
      </c>
    </row>
    <row r="36" spans="1:4" ht="53.25" customHeight="1">
      <c r="A36" s="134" t="s">
        <v>83</v>
      </c>
      <c r="B36" s="135"/>
      <c r="C36" s="135"/>
      <c r="D36" s="136"/>
    </row>
    <row r="37" spans="1:4" ht="40.5" customHeight="1">
      <c r="A37" s="137" t="s">
        <v>84</v>
      </c>
      <c r="B37" s="138"/>
      <c r="C37" s="138"/>
      <c r="D37" s="139"/>
    </row>
    <row r="38" spans="1:4" ht="51.75" customHeight="1">
      <c r="A38" s="148" t="s">
        <v>85</v>
      </c>
      <c r="B38" s="149"/>
      <c r="C38" s="149"/>
      <c r="D38" s="150"/>
    </row>
    <row r="39" spans="1:4" ht="15" customHeight="1">
      <c r="A39" s="42"/>
      <c r="B39" s="43"/>
      <c r="C39" s="43"/>
      <c r="D39" s="43"/>
    </row>
    <row r="40" spans="1:4" ht="25.5" customHeight="1">
      <c r="A40" s="128" t="s">
        <v>51</v>
      </c>
      <c r="B40" s="129"/>
      <c r="C40" s="129"/>
      <c r="D40" s="129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2.75">
      <c r="A42" s="17" t="s">
        <v>2</v>
      </c>
      <c r="B42" s="18" t="s">
        <v>16</v>
      </c>
      <c r="C42" s="19">
        <f>Parâmetros!C32</f>
        <v>0.2</v>
      </c>
      <c r="D42" s="20">
        <f>D25*C42</f>
        <v>2126.3020000000001</v>
      </c>
    </row>
    <row r="43" spans="1:4" ht="12.75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265.78775000000002</v>
      </c>
    </row>
    <row r="44" spans="1:4" ht="12.75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2.75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159.47264999999999</v>
      </c>
    </row>
    <row r="46" spans="1:4" ht="12.75">
      <c r="A46" s="17" t="s">
        <v>7</v>
      </c>
      <c r="B46" s="18" t="s">
        <v>54</v>
      </c>
      <c r="C46" s="19">
        <f>Parâmetros!C36</f>
        <v>0.01</v>
      </c>
      <c r="D46" s="20">
        <f>D25*C46</f>
        <v>106.3151</v>
      </c>
    </row>
    <row r="47" spans="1:4" ht="12.75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63.789059999999999</v>
      </c>
    </row>
    <row r="48" spans="1:4" ht="12.75">
      <c r="A48" s="17" t="s">
        <v>9</v>
      </c>
      <c r="B48" s="18" t="s">
        <v>17</v>
      </c>
      <c r="C48" s="19">
        <f>Parâmetros!C38</f>
        <v>2E-3</v>
      </c>
      <c r="D48" s="20">
        <f>D25*C48</f>
        <v>21.263020000000001</v>
      </c>
    </row>
    <row r="49" spans="1:4" ht="12.75">
      <c r="A49" s="17" t="s">
        <v>10</v>
      </c>
      <c r="B49" s="18" t="s">
        <v>19</v>
      </c>
      <c r="C49" s="19">
        <f>Parâmetros!C39</f>
        <v>0.08</v>
      </c>
      <c r="D49" s="20">
        <f>D25*C49</f>
        <v>850.52080000000001</v>
      </c>
    </row>
    <row r="50" spans="1:4" ht="12.75">
      <c r="A50" s="130" t="s">
        <v>90</v>
      </c>
      <c r="B50" s="130"/>
      <c r="C50" s="21">
        <f>SUM(C42:C49)</f>
        <v>0.33800000000000002</v>
      </c>
      <c r="D50" s="22">
        <f>SUM(D42:D49)</f>
        <v>3593.4503800000002</v>
      </c>
    </row>
    <row r="51" spans="1:4" ht="27" customHeight="1">
      <c r="A51" s="134" t="s">
        <v>86</v>
      </c>
      <c r="B51" s="135"/>
      <c r="C51" s="135"/>
      <c r="D51" s="136"/>
    </row>
    <row r="52" spans="1:4" ht="27" customHeight="1">
      <c r="A52" s="137" t="s">
        <v>87</v>
      </c>
      <c r="B52" s="138"/>
      <c r="C52" s="138"/>
      <c r="D52" s="139"/>
    </row>
    <row r="53" spans="1:4" ht="27" customHeight="1">
      <c r="A53" s="148" t="s">
        <v>88</v>
      </c>
      <c r="B53" s="149"/>
      <c r="C53" s="149"/>
      <c r="D53" s="150"/>
    </row>
    <row r="54" spans="1:4" ht="15" customHeight="1">
      <c r="A54" s="43"/>
      <c r="B54" s="43"/>
      <c r="C54" s="43"/>
      <c r="D54" s="43"/>
    </row>
    <row r="55" spans="1:4" ht="15" customHeight="1">
      <c r="A55" s="128" t="s">
        <v>58</v>
      </c>
      <c r="B55" s="129"/>
      <c r="C55" s="129"/>
      <c r="D55" s="129"/>
    </row>
    <row r="56" spans="1:4" ht="25.5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2.75">
      <c r="A57" s="13" t="s">
        <v>2</v>
      </c>
      <c r="B57" s="15" t="s">
        <v>89</v>
      </c>
      <c r="C57" s="69">
        <f>Parâmetros!H23</f>
        <v>0</v>
      </c>
      <c r="D57" s="69">
        <f>IF((C57*22*2)-(D23*6%)&gt;0,(C57*22*2)-(D23*6%),0)</f>
        <v>0</v>
      </c>
    </row>
    <row r="58" spans="1:4" ht="12.75">
      <c r="A58" s="13" t="s">
        <v>4</v>
      </c>
      <c r="B58" s="51" t="s">
        <v>133</v>
      </c>
      <c r="C58" s="69">
        <f>Parâmetros!I23</f>
        <v>0</v>
      </c>
      <c r="D58" s="69">
        <f>C58*22</f>
        <v>0</v>
      </c>
    </row>
    <row r="59" spans="1:4" ht="12.75">
      <c r="A59" s="13" t="s">
        <v>5</v>
      </c>
      <c r="B59" s="52" t="s">
        <v>134</v>
      </c>
      <c r="C59" s="123">
        <f>Parâmetros!J23</f>
        <v>0</v>
      </c>
      <c r="D59" s="124"/>
    </row>
    <row r="60" spans="1:4" ht="12.75">
      <c r="A60" s="13" t="s">
        <v>6</v>
      </c>
      <c r="B60" s="53" t="s">
        <v>135</v>
      </c>
      <c r="C60" s="123">
        <f>Parâmetros!K23</f>
        <v>0</v>
      </c>
      <c r="D60" s="124"/>
    </row>
    <row r="61" spans="1:4" ht="12.75">
      <c r="A61" s="13" t="s">
        <v>7</v>
      </c>
      <c r="B61" s="53" t="s">
        <v>136</v>
      </c>
      <c r="C61" s="123">
        <f>Parâmetros!L23</f>
        <v>0</v>
      </c>
      <c r="D61" s="124"/>
    </row>
    <row r="62" spans="1:4" ht="12.75">
      <c r="A62" s="13" t="s">
        <v>8</v>
      </c>
      <c r="B62" s="53" t="s">
        <v>137</v>
      </c>
      <c r="C62" s="123">
        <f>Parâmetros!M23</f>
        <v>0</v>
      </c>
      <c r="D62" s="124"/>
    </row>
    <row r="63" spans="1:4" ht="12.75">
      <c r="A63" s="2"/>
      <c r="B63" s="3" t="s">
        <v>91</v>
      </c>
      <c r="C63" s="153">
        <f>D57+D58+C59+C60+C61+C62</f>
        <v>0</v>
      </c>
      <c r="D63" s="154"/>
    </row>
    <row r="64" spans="1:4" ht="27" customHeight="1">
      <c r="A64" s="158" t="s">
        <v>132</v>
      </c>
      <c r="B64" s="159"/>
      <c r="C64" s="159"/>
      <c r="D64" s="159"/>
    </row>
    <row r="65" spans="1:4">
      <c r="A65" s="162"/>
      <c r="B65" s="163"/>
      <c r="C65" s="163"/>
      <c r="D65" s="163"/>
    </row>
    <row r="66" spans="1:4" ht="29.25" customHeight="1">
      <c r="A66" s="128" t="s">
        <v>59</v>
      </c>
      <c r="B66" s="129"/>
      <c r="C66" s="129"/>
      <c r="D66" s="129"/>
    </row>
    <row r="67" spans="1:4" ht="25.5">
      <c r="A67" s="23">
        <v>2</v>
      </c>
      <c r="B67" s="23" t="s">
        <v>61</v>
      </c>
      <c r="C67" s="23" t="s">
        <v>15</v>
      </c>
      <c r="D67" s="23" t="s">
        <v>1</v>
      </c>
    </row>
    <row r="68" spans="1:4" ht="25.5">
      <c r="A68" s="30" t="s">
        <v>50</v>
      </c>
      <c r="B68" s="31" t="s">
        <v>56</v>
      </c>
      <c r="C68" s="36">
        <f>C35</f>
        <v>0.1486518</v>
      </c>
      <c r="D68" s="32">
        <f>D35</f>
        <v>1580.3930982180002</v>
      </c>
    </row>
    <row r="69" spans="1:4" ht="12.75">
      <c r="A69" s="30" t="s">
        <v>55</v>
      </c>
      <c r="B69" s="31" t="s">
        <v>57</v>
      </c>
      <c r="C69" s="36">
        <f>C50</f>
        <v>0.33800000000000002</v>
      </c>
      <c r="D69" s="32">
        <f>D50</f>
        <v>3593.4503800000002</v>
      </c>
    </row>
    <row r="70" spans="1:4" ht="12.75">
      <c r="A70" s="30" t="s">
        <v>60</v>
      </c>
      <c r="B70" s="31" t="s">
        <v>12</v>
      </c>
      <c r="C70" s="36" t="s">
        <v>62</v>
      </c>
      <c r="D70" s="32">
        <f>C63</f>
        <v>0</v>
      </c>
    </row>
    <row r="71" spans="1:4" ht="12.75">
      <c r="A71" s="119" t="s">
        <v>92</v>
      </c>
      <c r="B71" s="119"/>
      <c r="C71" s="37" t="s">
        <v>62</v>
      </c>
      <c r="D71" s="14">
        <f>SUM(D68:D70)</f>
        <v>5173.8434782180002</v>
      </c>
    </row>
    <row r="72" spans="1:4">
      <c r="A72" s="44"/>
      <c r="B72" s="45"/>
      <c r="C72" s="45"/>
      <c r="D72" s="45"/>
    </row>
    <row r="73" spans="1:4">
      <c r="A73" s="44"/>
      <c r="B73" s="45"/>
      <c r="C73" s="45"/>
      <c r="D73" s="45"/>
    </row>
    <row r="74" spans="1:4" ht="27" customHeight="1">
      <c r="A74" s="128" t="s">
        <v>93</v>
      </c>
      <c r="B74" s="129"/>
      <c r="C74" s="129"/>
      <c r="D74" s="129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2.75">
      <c r="A76" s="30" t="s">
        <v>2</v>
      </c>
      <c r="B76" s="59" t="s">
        <v>22</v>
      </c>
      <c r="C76" s="61">
        <v>4.1999999999999997E-3</v>
      </c>
      <c r="D76" s="6">
        <f t="shared" ref="D76:D81" si="0">D$25*C76</f>
        <v>44.652341999999997</v>
      </c>
    </row>
    <row r="77" spans="1:4" ht="62.25">
      <c r="A77" s="30" t="s">
        <v>4</v>
      </c>
      <c r="B77" s="59" t="s">
        <v>118</v>
      </c>
      <c r="C77" s="61">
        <f>C76*C49</f>
        <v>3.3599999999999998E-4</v>
      </c>
      <c r="D77" s="6">
        <f t="shared" si="0"/>
        <v>3.57218736</v>
      </c>
    </row>
    <row r="78" spans="1:4" ht="62.25">
      <c r="A78" s="30" t="s">
        <v>5</v>
      </c>
      <c r="B78" s="59" t="s">
        <v>119</v>
      </c>
      <c r="C78" s="61">
        <f>40%*C50*C76</f>
        <v>5.6784000000000001E-4</v>
      </c>
      <c r="D78" s="6">
        <f t="shared" si="0"/>
        <v>6.0369966384000007</v>
      </c>
    </row>
    <row r="79" spans="1:4" ht="12.75">
      <c r="A79" s="30" t="s">
        <v>6</v>
      </c>
      <c r="B79" s="59" t="s">
        <v>23</v>
      </c>
      <c r="C79" s="61">
        <v>1.9400000000000001E-2</v>
      </c>
      <c r="D79" s="6">
        <f t="shared" si="0"/>
        <v>206.251294</v>
      </c>
    </row>
    <row r="80" spans="1:4" ht="62.25">
      <c r="A80" s="30" t="s">
        <v>7</v>
      </c>
      <c r="B80" s="59" t="s">
        <v>120</v>
      </c>
      <c r="C80" s="61">
        <f>C50*C79</f>
        <v>6.5572000000000009E-3</v>
      </c>
      <c r="D80" s="6">
        <f t="shared" si="0"/>
        <v>69.712937372000013</v>
      </c>
    </row>
    <row r="81" spans="1:4" ht="62.25">
      <c r="A81" s="30" t="s">
        <v>8</v>
      </c>
      <c r="B81" s="59" t="s">
        <v>121</v>
      </c>
      <c r="C81" s="61">
        <f>40%*C50*C79</f>
        <v>2.6228800000000002E-3</v>
      </c>
      <c r="D81" s="6">
        <f t="shared" si="0"/>
        <v>27.885174948800003</v>
      </c>
    </row>
    <row r="82" spans="1:4" ht="12.75">
      <c r="A82" s="119" t="s">
        <v>94</v>
      </c>
      <c r="B82" s="119"/>
      <c r="C82" s="33">
        <f>SUM(C76:C81)</f>
        <v>3.3683919999999999E-2</v>
      </c>
      <c r="D82" s="14">
        <f>SUM(D76:D81)</f>
        <v>358.1109323192</v>
      </c>
    </row>
    <row r="83" spans="1:4" ht="66" customHeight="1">
      <c r="A83" s="164" t="s">
        <v>122</v>
      </c>
      <c r="B83" s="165"/>
      <c r="C83" s="165"/>
      <c r="D83" s="165"/>
    </row>
    <row r="84" spans="1:4" ht="12.75">
      <c r="A84" s="42"/>
      <c r="B84" s="43"/>
      <c r="C84" s="43"/>
      <c r="D84" s="43"/>
    </row>
    <row r="85" spans="1:4" ht="12.75">
      <c r="A85" s="128" t="s">
        <v>63</v>
      </c>
      <c r="B85" s="129"/>
      <c r="C85" s="129"/>
      <c r="D85" s="129"/>
    </row>
    <row r="86" spans="1:4"/>
    <row r="87" spans="1:4" ht="51" customHeight="1">
      <c r="A87" s="166" t="s">
        <v>95</v>
      </c>
      <c r="B87" s="167"/>
      <c r="C87" s="167"/>
      <c r="D87" s="168"/>
    </row>
    <row r="88" spans="1:4" ht="12.75">
      <c r="A88" s="47"/>
      <c r="B88" s="48"/>
      <c r="C88" s="48"/>
      <c r="D88" s="48"/>
    </row>
    <row r="89" spans="1:4" ht="24.75" customHeight="1">
      <c r="A89" s="128" t="s">
        <v>96</v>
      </c>
      <c r="B89" s="129"/>
      <c r="C89" s="129"/>
      <c r="D89" s="129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8.25">
      <c r="A91" s="30" t="s">
        <v>2</v>
      </c>
      <c r="B91" s="31" t="s">
        <v>98</v>
      </c>
      <c r="C91" s="62">
        <v>9.9400000000000002E-2</v>
      </c>
      <c r="D91" s="32">
        <f t="shared" ref="D91:D96" si="1">D$25*C91</f>
        <v>1056.7720940000002</v>
      </c>
    </row>
    <row r="92" spans="1:4" ht="12.75">
      <c r="A92" s="30" t="s">
        <v>4</v>
      </c>
      <c r="B92" s="31" t="s">
        <v>99</v>
      </c>
      <c r="C92" s="60">
        <f>Parâmetros!C44</f>
        <v>0</v>
      </c>
      <c r="D92" s="32">
        <f t="shared" si="1"/>
        <v>0</v>
      </c>
    </row>
    <row r="93" spans="1:4" ht="25.5">
      <c r="A93" s="30" t="s">
        <v>5</v>
      </c>
      <c r="B93" s="31" t="s">
        <v>100</v>
      </c>
      <c r="C93" s="60">
        <f>Parâmetros!C45</f>
        <v>0</v>
      </c>
      <c r="D93" s="32">
        <f t="shared" si="1"/>
        <v>0</v>
      </c>
    </row>
    <row r="94" spans="1:4" ht="25.5">
      <c r="A94" s="30" t="s">
        <v>6</v>
      </c>
      <c r="B94" s="31" t="s">
        <v>101</v>
      </c>
      <c r="C94" s="60">
        <f>Parâmetros!C46</f>
        <v>0</v>
      </c>
      <c r="D94" s="32">
        <f t="shared" si="1"/>
        <v>0</v>
      </c>
    </row>
    <row r="95" spans="1:4" ht="25.5">
      <c r="A95" s="30" t="s">
        <v>7</v>
      </c>
      <c r="B95" s="31" t="s">
        <v>102</v>
      </c>
      <c r="C95" s="60">
        <f>Parâmetros!C47</f>
        <v>0</v>
      </c>
      <c r="D95" s="32">
        <f t="shared" si="1"/>
        <v>0</v>
      </c>
    </row>
    <row r="96" spans="1:4" ht="12.75">
      <c r="A96" s="30" t="s">
        <v>8</v>
      </c>
      <c r="B96" s="31" t="s">
        <v>103</v>
      </c>
      <c r="C96" s="60">
        <f>Parâmetros!C48</f>
        <v>0</v>
      </c>
      <c r="D96" s="32">
        <f t="shared" si="1"/>
        <v>0</v>
      </c>
    </row>
    <row r="97" spans="1:4" ht="12.75">
      <c r="A97" s="119" t="s">
        <v>117</v>
      </c>
      <c r="B97" s="119"/>
      <c r="C97" s="34">
        <f>SUM(C91:C96)</f>
        <v>9.9400000000000002E-2</v>
      </c>
      <c r="D97" s="14">
        <f>SUM(D91:D96)</f>
        <v>1056.7720940000002</v>
      </c>
    </row>
    <row r="98" spans="1:4" ht="25.5">
      <c r="A98" s="57" t="s">
        <v>9</v>
      </c>
      <c r="B98" s="25" t="s">
        <v>116</v>
      </c>
      <c r="C98" s="58">
        <f>C50*C97</f>
        <v>3.3597200000000001E-2</v>
      </c>
      <c r="D98" s="6">
        <f>C98*D25</f>
        <v>357.18896777200001</v>
      </c>
    </row>
    <row r="99" spans="1:4" ht="12.75">
      <c r="A99" s="119" t="s">
        <v>97</v>
      </c>
      <c r="B99" s="119"/>
      <c r="C99" s="34">
        <f>C97+C98</f>
        <v>0.13299720000000001</v>
      </c>
      <c r="D99" s="14">
        <f>D97+D98</f>
        <v>1413.9610617720002</v>
      </c>
    </row>
    <row r="100" spans="1:4" ht="12.75">
      <c r="A100" s="42"/>
      <c r="B100" s="43"/>
      <c r="C100" s="43"/>
      <c r="D100" s="43"/>
    </row>
    <row r="101" spans="1:4" ht="26.25" customHeight="1">
      <c r="A101" s="128" t="s">
        <v>104</v>
      </c>
      <c r="B101" s="129"/>
      <c r="C101" s="129"/>
      <c r="D101" s="129"/>
    </row>
    <row r="102" spans="1:4" ht="25.5">
      <c r="A102" s="23">
        <v>4</v>
      </c>
      <c r="B102" s="23" t="s">
        <v>65</v>
      </c>
      <c r="C102" s="23" t="s">
        <v>15</v>
      </c>
      <c r="D102" s="23" t="s">
        <v>1</v>
      </c>
    </row>
    <row r="103" spans="1:4" ht="12.75">
      <c r="A103" s="30" t="s">
        <v>14</v>
      </c>
      <c r="B103" s="31" t="s">
        <v>106</v>
      </c>
      <c r="C103" s="36">
        <f>C99</f>
        <v>0.13299720000000001</v>
      </c>
      <c r="D103" s="32">
        <f>D99</f>
        <v>1413.9610617720002</v>
      </c>
    </row>
    <row r="104" spans="1:4" ht="12.75">
      <c r="A104" s="119" t="s">
        <v>105</v>
      </c>
      <c r="B104" s="119"/>
      <c r="C104" s="37" t="s">
        <v>62</v>
      </c>
      <c r="D104" s="14">
        <f>SUM(D103:D103)</f>
        <v>1413.9610617720002</v>
      </c>
    </row>
    <row r="105" spans="1:4" ht="12.75">
      <c r="A105" s="42"/>
      <c r="B105" s="43"/>
      <c r="C105" s="43"/>
      <c r="D105" s="43"/>
    </row>
    <row r="106" spans="1:4" ht="12.75">
      <c r="A106" s="128" t="s">
        <v>66</v>
      </c>
      <c r="B106" s="129"/>
      <c r="C106" s="129"/>
      <c r="D106" s="129"/>
    </row>
    <row r="107" spans="1:4" ht="12.75">
      <c r="A107" s="12">
        <v>5</v>
      </c>
      <c r="B107" s="155" t="s">
        <v>13</v>
      </c>
      <c r="C107" s="155"/>
      <c r="D107" s="12" t="s">
        <v>1</v>
      </c>
    </row>
    <row r="108" spans="1:4" ht="12.75">
      <c r="A108" s="30" t="s">
        <v>2</v>
      </c>
      <c r="B108" s="152" t="s">
        <v>11</v>
      </c>
      <c r="C108" s="152"/>
      <c r="D108" s="101"/>
    </row>
    <row r="109" spans="1:4" ht="12.75">
      <c r="A109" s="2"/>
      <c r="B109" s="119" t="s">
        <v>107</v>
      </c>
      <c r="C109" s="119"/>
      <c r="D109" s="14">
        <f>SUM(D108)</f>
        <v>0</v>
      </c>
    </row>
    <row r="110" spans="1:4">
      <c r="A110" s="160" t="s">
        <v>108</v>
      </c>
      <c r="B110" s="161"/>
      <c r="C110" s="161"/>
      <c r="D110" s="161"/>
    </row>
    <row r="111" spans="1:4" ht="12.75">
      <c r="A111" s="156"/>
      <c r="B111" s="157"/>
      <c r="C111" s="157"/>
      <c r="D111" s="157"/>
    </row>
    <row r="112" spans="1:4" ht="12.75">
      <c r="A112" s="151" t="s">
        <v>67</v>
      </c>
      <c r="B112" s="151"/>
      <c r="C112" s="151"/>
      <c r="D112" s="151"/>
    </row>
    <row r="113" spans="1:4" ht="12.75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2.75">
      <c r="A114" s="13" t="s">
        <v>2</v>
      </c>
      <c r="B114" s="38" t="s">
        <v>25</v>
      </c>
      <c r="C114" s="60">
        <f>Parâmetros!C59</f>
        <v>0</v>
      </c>
      <c r="D114" s="7">
        <f>(D25+D71+D82+D104+D109)*C114</f>
        <v>0</v>
      </c>
    </row>
    <row r="115" spans="1:4" ht="12.75">
      <c r="A115" s="13" t="s">
        <v>4</v>
      </c>
      <c r="B115" s="38" t="s">
        <v>27</v>
      </c>
      <c r="C115" s="60">
        <f>Parâmetros!C72</f>
        <v>0</v>
      </c>
      <c r="D115" s="7">
        <f>(D25+D71+D82+D104+D109+D114)*C115</f>
        <v>0</v>
      </c>
    </row>
    <row r="116" spans="1:4" ht="12.75">
      <c r="A116" s="13" t="s">
        <v>5</v>
      </c>
      <c r="B116" s="38" t="s">
        <v>26</v>
      </c>
      <c r="C116" s="50">
        <f>SUM(C117:C119)</f>
        <v>0</v>
      </c>
      <c r="D116" s="39">
        <f>((D131+D114+D115)/(1-C116))*C116</f>
        <v>0</v>
      </c>
    </row>
    <row r="117" spans="1:4" ht="12.75">
      <c r="A117" s="15"/>
      <c r="B117" s="38" t="s">
        <v>43</v>
      </c>
      <c r="C117" s="60">
        <f>Parâmetros!C63</f>
        <v>0</v>
      </c>
      <c r="D117" s="7">
        <f>((D131+D114+D115)/(1-C116))*C117</f>
        <v>0</v>
      </c>
    </row>
    <row r="118" spans="1:4" ht="12.75">
      <c r="A118" s="15"/>
      <c r="B118" s="38" t="s">
        <v>44</v>
      </c>
      <c r="C118" s="60">
        <f>Parâmetros!C64</f>
        <v>0</v>
      </c>
      <c r="D118" s="7">
        <f>((D131+D114+D115)/(1-C116))*C118</f>
        <v>0</v>
      </c>
    </row>
    <row r="119" spans="1:4" ht="12.75">
      <c r="A119" s="15"/>
      <c r="B119" s="38" t="s">
        <v>45</v>
      </c>
      <c r="C119" s="60">
        <f>Parâmetros!C65</f>
        <v>0</v>
      </c>
      <c r="D119" s="7">
        <f>((D131+D114+D115)/(1-C116))*C119</f>
        <v>0</v>
      </c>
    </row>
    <row r="120" spans="1:4" ht="12.75">
      <c r="A120" s="2"/>
      <c r="B120" s="3" t="s">
        <v>109</v>
      </c>
      <c r="C120" s="34"/>
      <c r="D120" s="14">
        <f>D114+D115+D116</f>
        <v>0</v>
      </c>
    </row>
    <row r="121" spans="1:4" ht="12.75">
      <c r="A121" s="49" t="s">
        <v>110</v>
      </c>
      <c r="B121" s="46"/>
      <c r="C121" s="46"/>
    </row>
    <row r="122" spans="1:4" ht="12.75">
      <c r="A122" s="49" t="s">
        <v>111</v>
      </c>
    </row>
    <row r="123" spans="1:4"/>
    <row r="124" spans="1:4" ht="12.75">
      <c r="A124" s="151" t="s">
        <v>68</v>
      </c>
      <c r="B124" s="151"/>
      <c r="C124" s="151"/>
      <c r="D124" s="151"/>
    </row>
    <row r="125" spans="1:4" ht="24" customHeight="1">
      <c r="A125" s="2"/>
      <c r="B125" s="120" t="s">
        <v>28</v>
      </c>
      <c r="C125" s="120"/>
      <c r="D125" s="23" t="s">
        <v>29</v>
      </c>
    </row>
    <row r="126" spans="1:4" ht="12.75" hidden="1">
      <c r="A126" s="35" t="s">
        <v>2</v>
      </c>
      <c r="B126" s="121" t="s">
        <v>30</v>
      </c>
      <c r="C126" s="121"/>
      <c r="D126" s="32">
        <f>D25</f>
        <v>10631.51</v>
      </c>
    </row>
    <row r="127" spans="1:4" ht="12.75">
      <c r="A127" s="35" t="s">
        <v>4</v>
      </c>
      <c r="B127" s="121" t="s">
        <v>69</v>
      </c>
      <c r="C127" s="121"/>
      <c r="D127" s="32">
        <f>D71</f>
        <v>5173.8434782180002</v>
      </c>
    </row>
    <row r="128" spans="1:4" ht="12.75">
      <c r="A128" s="35" t="s">
        <v>5</v>
      </c>
      <c r="B128" s="121" t="s">
        <v>70</v>
      </c>
      <c r="C128" s="121"/>
      <c r="D128" s="32">
        <f>D82</f>
        <v>358.1109323192</v>
      </c>
    </row>
    <row r="129" spans="1:4" ht="24" customHeight="1">
      <c r="A129" s="35" t="s">
        <v>6</v>
      </c>
      <c r="B129" s="121" t="s">
        <v>71</v>
      </c>
      <c r="C129" s="121"/>
      <c r="D129" s="6">
        <f>D104</f>
        <v>1413.9610617720002</v>
      </c>
    </row>
    <row r="130" spans="1:4" ht="12.75">
      <c r="A130" s="35" t="s">
        <v>7</v>
      </c>
      <c r="B130" s="121" t="s">
        <v>72</v>
      </c>
      <c r="C130" s="121"/>
      <c r="D130" s="32">
        <f>D109</f>
        <v>0</v>
      </c>
    </row>
    <row r="131" spans="1:4" ht="16.5" customHeight="1">
      <c r="A131" s="119" t="s">
        <v>73</v>
      </c>
      <c r="B131" s="119"/>
      <c r="C131" s="119"/>
      <c r="D131" s="14">
        <f>SUM(D126:D130)</f>
        <v>17577.425472309198</v>
      </c>
    </row>
    <row r="132" spans="1:4" ht="12.75">
      <c r="A132" s="35" t="s">
        <v>8</v>
      </c>
      <c r="B132" s="122" t="s">
        <v>74</v>
      </c>
      <c r="C132" s="122"/>
      <c r="D132" s="32">
        <f>D120</f>
        <v>0</v>
      </c>
    </row>
    <row r="133" spans="1:4" ht="16.5" customHeight="1">
      <c r="A133" s="119" t="s">
        <v>31</v>
      </c>
      <c r="B133" s="119"/>
      <c r="C133" s="119"/>
      <c r="D133" s="14">
        <f>TRUNC((D131+D132),2)</f>
        <v>17577.419999999998</v>
      </c>
    </row>
    <row r="137" spans="1:4" hidden="1">
      <c r="C137" s="40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E3AF8-4F84-4B1F-9DF3-D35A93B22E29}">
  <dimension ref="A1:E137"/>
  <sheetViews>
    <sheetView showGridLines="0" view="pageBreakPreview" zoomScaleNormal="100" zoomScaleSheetLayoutView="100" workbookViewId="0">
      <selection activeCell="C3" sqref="C3:D3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>
      <c r="A1" s="8"/>
      <c r="B1" s="8"/>
      <c r="C1" s="8"/>
      <c r="D1" s="8"/>
    </row>
    <row r="2" spans="1:4" ht="12.75">
      <c r="A2" s="127" t="s">
        <v>37</v>
      </c>
      <c r="B2" s="127"/>
      <c r="C2" s="142" t="s">
        <v>199</v>
      </c>
      <c r="D2" s="142"/>
    </row>
    <row r="3" spans="1:4" ht="12.75">
      <c r="A3" s="127" t="s">
        <v>33</v>
      </c>
      <c r="B3" s="127"/>
      <c r="C3" s="143" t="s">
        <v>223</v>
      </c>
      <c r="D3" s="143"/>
    </row>
    <row r="4" spans="1:4"/>
    <row r="5" spans="1:4" ht="12.75">
      <c r="A5" s="9"/>
      <c r="B5" s="9"/>
      <c r="C5" s="9"/>
      <c r="D5" s="9"/>
    </row>
    <row r="6" spans="1:4" ht="12.75">
      <c r="A6" s="5" t="s">
        <v>2</v>
      </c>
      <c r="B6" s="127" t="s">
        <v>34</v>
      </c>
      <c r="C6" s="127"/>
      <c r="D6" s="92" t="str">
        <f>IF(Parâmetros!C11="","",Parâmetros!C11)</f>
        <v/>
      </c>
    </row>
    <row r="7" spans="1:4" ht="12.75">
      <c r="A7" s="5" t="s">
        <v>4</v>
      </c>
      <c r="B7" s="127" t="s">
        <v>35</v>
      </c>
      <c r="C7" s="127"/>
      <c r="D7" s="91" t="str">
        <f>IF(Parâmetros!C12="","",Parâmetros!C12)</f>
        <v>Brasília/DF</v>
      </c>
    </row>
    <row r="8" spans="1:4" ht="12.75">
      <c r="A8" s="5" t="s">
        <v>5</v>
      </c>
      <c r="B8" s="127" t="s">
        <v>78</v>
      </c>
      <c r="C8" s="127"/>
      <c r="D8" s="91" t="str">
        <f>IF(Parâmetros!F24="","",Parâmetros!F24)</f>
        <v/>
      </c>
    </row>
    <row r="9" spans="1:4" ht="12.75">
      <c r="A9" s="5" t="s">
        <v>6</v>
      </c>
      <c r="B9" s="144" t="s">
        <v>47</v>
      </c>
      <c r="C9" s="145"/>
      <c r="D9" s="91" t="str">
        <f>IF(Parâmetros!E24="","",Parâmetros!E24)</f>
        <v/>
      </c>
    </row>
    <row r="10" spans="1:4" ht="12.75">
      <c r="A10" s="5" t="s">
        <v>7</v>
      </c>
      <c r="B10" s="127" t="s">
        <v>36</v>
      </c>
      <c r="C10" s="127"/>
      <c r="D10" s="91">
        <f>IF(Parâmetros!C13="","",Parâmetros!C13)</f>
        <v>30</v>
      </c>
    </row>
    <row r="11" spans="1:4">
      <c r="A11" s="10"/>
      <c r="B11" s="10"/>
      <c r="C11" s="41"/>
      <c r="D11" s="10"/>
    </row>
    <row r="12" spans="1:4" ht="12.75">
      <c r="A12" s="146" t="s">
        <v>38</v>
      </c>
      <c r="B12" s="146"/>
      <c r="C12" s="146"/>
      <c r="D12" s="146"/>
    </row>
    <row r="13" spans="1:4" ht="30" customHeight="1">
      <c r="A13" s="147" t="s">
        <v>39</v>
      </c>
      <c r="B13" s="147"/>
      <c r="C13" s="147"/>
      <c r="D13" s="147"/>
    </row>
    <row r="14" spans="1:4" ht="25.5">
      <c r="A14" s="5">
        <v>1</v>
      </c>
      <c r="B14" s="127" t="s">
        <v>75</v>
      </c>
      <c r="C14" s="127"/>
      <c r="D14" s="85" t="s">
        <v>160</v>
      </c>
    </row>
    <row r="15" spans="1:4" ht="12.75">
      <c r="A15" s="5">
        <v>2</v>
      </c>
      <c r="B15" s="127" t="s">
        <v>76</v>
      </c>
      <c r="C15" s="127"/>
      <c r="D15" s="57" t="str">
        <f>IF(Parâmetros!D24="","",Parâmetros!D24)</f>
        <v>4110-10</v>
      </c>
    </row>
    <row r="16" spans="1:4" ht="12.75">
      <c r="A16" s="5">
        <v>3</v>
      </c>
      <c r="B16" s="127" t="s">
        <v>77</v>
      </c>
      <c r="C16" s="127"/>
      <c r="D16" s="6">
        <f>Parâmetros!C24</f>
        <v>9332.94</v>
      </c>
    </row>
    <row r="17" spans="1:4" ht="26.25" customHeight="1">
      <c r="A17" s="5">
        <v>4</v>
      </c>
      <c r="B17" s="127" t="s">
        <v>40</v>
      </c>
      <c r="C17" s="127"/>
      <c r="D17" s="57" t="str">
        <f>Parâmetros!B24</f>
        <v>Assistente Administrativo Sênior</v>
      </c>
    </row>
    <row r="18" spans="1:4" ht="12.75">
      <c r="A18" s="5">
        <v>5</v>
      </c>
      <c r="B18" s="127" t="s">
        <v>41</v>
      </c>
      <c r="C18" s="127"/>
      <c r="D18" s="92" t="str">
        <f>IF(Parâmetros!G24="","",Parâmetros!G24)</f>
        <v/>
      </c>
    </row>
    <row r="19" spans="1:4" ht="12.75">
      <c r="A19" s="9"/>
      <c r="B19" s="9"/>
      <c r="C19" s="9"/>
      <c r="D19" s="11"/>
    </row>
    <row r="20" spans="1:4" ht="12.75">
      <c r="A20" s="9"/>
      <c r="B20" s="9"/>
      <c r="C20" s="9"/>
      <c r="D20" s="11"/>
    </row>
    <row r="21" spans="1:4" ht="12.75">
      <c r="A21" s="146" t="s">
        <v>42</v>
      </c>
      <c r="B21" s="146"/>
      <c r="C21" s="146"/>
      <c r="D21" s="146"/>
    </row>
    <row r="22" spans="1:4" ht="12.75">
      <c r="A22" s="12">
        <v>1</v>
      </c>
      <c r="B22" s="147" t="s">
        <v>0</v>
      </c>
      <c r="C22" s="147"/>
      <c r="D22" s="12" t="s">
        <v>1</v>
      </c>
    </row>
    <row r="23" spans="1:4" ht="12.75">
      <c r="A23" s="13" t="s">
        <v>2</v>
      </c>
      <c r="B23" s="127" t="s">
        <v>3</v>
      </c>
      <c r="C23" s="127"/>
      <c r="D23" s="69">
        <f>D16</f>
        <v>9332.94</v>
      </c>
    </row>
    <row r="24" spans="1:4" ht="12.75">
      <c r="A24" s="13" t="s">
        <v>4</v>
      </c>
      <c r="B24" s="127" t="s">
        <v>11</v>
      </c>
      <c r="C24" s="127"/>
      <c r="D24" s="69"/>
    </row>
    <row r="25" spans="1:4" ht="15" customHeight="1">
      <c r="A25" s="131" t="s">
        <v>82</v>
      </c>
      <c r="B25" s="132"/>
      <c r="C25" s="133"/>
      <c r="D25" s="14">
        <f>SUM(D23:D24)</f>
        <v>9332.94</v>
      </c>
    </row>
    <row r="26" spans="1:4">
      <c r="A26" s="140" t="s">
        <v>166</v>
      </c>
      <c r="B26" s="141"/>
      <c r="C26" s="141"/>
      <c r="D26" s="141"/>
    </row>
    <row r="27" spans="1:4" ht="12.75">
      <c r="A27" s="125"/>
      <c r="B27" s="126"/>
      <c r="C27" s="126"/>
      <c r="D27" s="126"/>
    </row>
    <row r="28" spans="1:4" ht="15" customHeight="1">
      <c r="A28" s="125" t="s">
        <v>48</v>
      </c>
      <c r="B28" s="126"/>
      <c r="C28" s="126"/>
      <c r="D28" s="126"/>
    </row>
    <row r="29" spans="1:4" ht="15" customHeight="1">
      <c r="A29" s="125" t="s">
        <v>49</v>
      </c>
      <c r="B29" s="126"/>
      <c r="C29" s="126"/>
      <c r="D29" s="126"/>
    </row>
    <row r="30" spans="1:4" ht="25.5" customHeight="1">
      <c r="A30" s="23" t="s">
        <v>50</v>
      </c>
      <c r="B30" s="23" t="s">
        <v>56</v>
      </c>
      <c r="C30" s="23" t="s">
        <v>15</v>
      </c>
      <c r="D30" s="23" t="s">
        <v>1</v>
      </c>
    </row>
    <row r="31" spans="1:4" ht="12.75">
      <c r="A31" s="24" t="s">
        <v>2</v>
      </c>
      <c r="B31" s="25" t="s">
        <v>79</v>
      </c>
      <c r="C31" s="26">
        <v>8.3299999999999999E-2</v>
      </c>
      <c r="D31" s="27">
        <f>C31*D25</f>
        <v>777.43390199999999</v>
      </c>
    </row>
    <row r="32" spans="1:4" ht="25.5">
      <c r="A32" s="24" t="s">
        <v>4</v>
      </c>
      <c r="B32" s="25" t="s">
        <v>80</v>
      </c>
      <c r="C32" s="26">
        <v>2.7799999999999998E-2</v>
      </c>
      <c r="D32" s="27">
        <f>D25*C32</f>
        <v>259.45573200000001</v>
      </c>
    </row>
    <row r="33" spans="1:4" ht="12.75">
      <c r="A33" s="119" t="s">
        <v>112</v>
      </c>
      <c r="B33" s="119"/>
      <c r="C33" s="28">
        <f>SUM(C31:C32)</f>
        <v>0.1111</v>
      </c>
      <c r="D33" s="29">
        <f>SUM(D31:D32)</f>
        <v>1036.8896340000001</v>
      </c>
    </row>
    <row r="34" spans="1:4" ht="25.5">
      <c r="A34" s="24" t="s">
        <v>5</v>
      </c>
      <c r="B34" s="25" t="s">
        <v>113</v>
      </c>
      <c r="C34" s="26">
        <f>C33*C50</f>
        <v>3.7551800000000003E-2</v>
      </c>
      <c r="D34" s="27">
        <f>D25*C34</f>
        <v>350.46869629200006</v>
      </c>
    </row>
    <row r="35" spans="1:4" ht="12.75">
      <c r="A35" s="119" t="s">
        <v>81</v>
      </c>
      <c r="B35" s="119"/>
      <c r="C35" s="28">
        <f>SUM(C33:C34)</f>
        <v>0.1486518</v>
      </c>
      <c r="D35" s="29">
        <f>SUM(D33:D34)</f>
        <v>1387.3583302920001</v>
      </c>
    </row>
    <row r="36" spans="1:4" ht="53.25" customHeight="1">
      <c r="A36" s="134" t="s">
        <v>83</v>
      </c>
      <c r="B36" s="135"/>
      <c r="C36" s="135"/>
      <c r="D36" s="136"/>
    </row>
    <row r="37" spans="1:4" ht="40.5" customHeight="1">
      <c r="A37" s="137" t="s">
        <v>84</v>
      </c>
      <c r="B37" s="138"/>
      <c r="C37" s="138"/>
      <c r="D37" s="139"/>
    </row>
    <row r="38" spans="1:4" ht="51.75" customHeight="1">
      <c r="A38" s="148" t="s">
        <v>85</v>
      </c>
      <c r="B38" s="149"/>
      <c r="C38" s="149"/>
      <c r="D38" s="150"/>
    </row>
    <row r="39" spans="1:4" ht="15" customHeight="1">
      <c r="A39" s="42"/>
      <c r="B39" s="43"/>
      <c r="C39" s="43"/>
      <c r="D39" s="43"/>
    </row>
    <row r="40" spans="1:4" ht="25.5" customHeight="1">
      <c r="A40" s="128" t="s">
        <v>51</v>
      </c>
      <c r="B40" s="129"/>
      <c r="C40" s="129"/>
      <c r="D40" s="129"/>
    </row>
    <row r="41" spans="1:4" ht="17.25" customHeight="1">
      <c r="A41" s="16" t="s">
        <v>55</v>
      </c>
      <c r="B41" s="16" t="s">
        <v>57</v>
      </c>
      <c r="C41" s="16" t="s">
        <v>15</v>
      </c>
      <c r="D41" s="16" t="s">
        <v>1</v>
      </c>
    </row>
    <row r="42" spans="1:4" ht="12.75">
      <c r="A42" s="17" t="s">
        <v>2</v>
      </c>
      <c r="B42" s="18" t="s">
        <v>16</v>
      </c>
      <c r="C42" s="19">
        <f>Parâmetros!C32</f>
        <v>0.2</v>
      </c>
      <c r="D42" s="20">
        <f>D25*C42</f>
        <v>1866.5880000000002</v>
      </c>
    </row>
    <row r="43" spans="1:4" ht="12.75">
      <c r="A43" s="17" t="s">
        <v>4</v>
      </c>
      <c r="B43" s="18" t="s">
        <v>18</v>
      </c>
      <c r="C43" s="19">
        <f>Parâmetros!C33</f>
        <v>2.5000000000000001E-2</v>
      </c>
      <c r="D43" s="20">
        <f>D25*C43</f>
        <v>233.32350000000002</v>
      </c>
    </row>
    <row r="44" spans="1:4" ht="12.75">
      <c r="A44" s="17" t="s">
        <v>5</v>
      </c>
      <c r="B44" s="18" t="s">
        <v>52</v>
      </c>
      <c r="C44" s="19">
        <f>Parâmetros!C34</f>
        <v>0</v>
      </c>
      <c r="D44" s="20">
        <f>D25*C44</f>
        <v>0</v>
      </c>
    </row>
    <row r="45" spans="1:4" ht="12.75">
      <c r="A45" s="17" t="s">
        <v>6</v>
      </c>
      <c r="B45" s="18" t="s">
        <v>53</v>
      </c>
      <c r="C45" s="19">
        <f>Parâmetros!C35</f>
        <v>1.4999999999999999E-2</v>
      </c>
      <c r="D45" s="20">
        <f>D25*C45</f>
        <v>139.9941</v>
      </c>
    </row>
    <row r="46" spans="1:4" ht="12.75">
      <c r="A46" s="17" t="s">
        <v>7</v>
      </c>
      <c r="B46" s="18" t="s">
        <v>54</v>
      </c>
      <c r="C46" s="19">
        <f>Parâmetros!C36</f>
        <v>0.01</v>
      </c>
      <c r="D46" s="20">
        <f>D25*C46</f>
        <v>93.329400000000007</v>
      </c>
    </row>
    <row r="47" spans="1:4" ht="12.75">
      <c r="A47" s="17" t="s">
        <v>8</v>
      </c>
      <c r="B47" s="18" t="s">
        <v>20</v>
      </c>
      <c r="C47" s="19">
        <f>Parâmetros!C37</f>
        <v>6.0000000000000001E-3</v>
      </c>
      <c r="D47" s="20">
        <f>D25*C47</f>
        <v>55.997640000000004</v>
      </c>
    </row>
    <row r="48" spans="1:4" ht="12.75">
      <c r="A48" s="17" t="s">
        <v>9</v>
      </c>
      <c r="B48" s="18" t="s">
        <v>17</v>
      </c>
      <c r="C48" s="19">
        <f>Parâmetros!C38</f>
        <v>2E-3</v>
      </c>
      <c r="D48" s="20">
        <f>D25*C48</f>
        <v>18.665880000000001</v>
      </c>
    </row>
    <row r="49" spans="1:4" ht="12.75">
      <c r="A49" s="17" t="s">
        <v>10</v>
      </c>
      <c r="B49" s="18" t="s">
        <v>19</v>
      </c>
      <c r="C49" s="19">
        <f>Parâmetros!C39</f>
        <v>0.08</v>
      </c>
      <c r="D49" s="20">
        <f>D25*C49</f>
        <v>746.63520000000005</v>
      </c>
    </row>
    <row r="50" spans="1:4" ht="12.75">
      <c r="A50" s="130" t="s">
        <v>90</v>
      </c>
      <c r="B50" s="130"/>
      <c r="C50" s="21">
        <f>SUM(C42:C49)</f>
        <v>0.33800000000000002</v>
      </c>
      <c r="D50" s="22">
        <f>SUM(D42:D49)</f>
        <v>3154.5337200000004</v>
      </c>
    </row>
    <row r="51" spans="1:4" ht="27" customHeight="1">
      <c r="A51" s="134" t="s">
        <v>86</v>
      </c>
      <c r="B51" s="135"/>
      <c r="C51" s="135"/>
      <c r="D51" s="136"/>
    </row>
    <row r="52" spans="1:4" ht="27" customHeight="1">
      <c r="A52" s="137" t="s">
        <v>87</v>
      </c>
      <c r="B52" s="138"/>
      <c r="C52" s="138"/>
      <c r="D52" s="139"/>
    </row>
    <row r="53" spans="1:4" ht="27" customHeight="1">
      <c r="A53" s="148" t="s">
        <v>88</v>
      </c>
      <c r="B53" s="149"/>
      <c r="C53" s="149"/>
      <c r="D53" s="150"/>
    </row>
    <row r="54" spans="1:4" ht="15" customHeight="1">
      <c r="A54" s="43"/>
      <c r="B54" s="43"/>
      <c r="C54" s="43"/>
      <c r="D54" s="43"/>
    </row>
    <row r="55" spans="1:4" ht="15" customHeight="1">
      <c r="A55" s="128" t="s">
        <v>58</v>
      </c>
      <c r="B55" s="129"/>
      <c r="C55" s="129"/>
      <c r="D55" s="129"/>
    </row>
    <row r="56" spans="1:4" ht="25.5">
      <c r="A56" s="12" t="s">
        <v>60</v>
      </c>
      <c r="B56" s="12" t="s">
        <v>12</v>
      </c>
      <c r="C56" s="12" t="s">
        <v>32</v>
      </c>
      <c r="D56" s="12" t="s">
        <v>46</v>
      </c>
    </row>
    <row r="57" spans="1:4" ht="12.75">
      <c r="A57" s="13" t="s">
        <v>2</v>
      </c>
      <c r="B57" s="15" t="s">
        <v>89</v>
      </c>
      <c r="C57" s="69">
        <f>Parâmetros!H24</f>
        <v>0</v>
      </c>
      <c r="D57" s="69">
        <f>IF((C57*22*2)-(D23*6%)&gt;0,(C57*22*2)-(D23*6%),0)</f>
        <v>0</v>
      </c>
    </row>
    <row r="58" spans="1:4" ht="12.75">
      <c r="A58" s="13" t="s">
        <v>4</v>
      </c>
      <c r="B58" s="51" t="s">
        <v>133</v>
      </c>
      <c r="C58" s="69">
        <f>Parâmetros!I24</f>
        <v>0</v>
      </c>
      <c r="D58" s="69">
        <f>C58*22</f>
        <v>0</v>
      </c>
    </row>
    <row r="59" spans="1:4" ht="12.75">
      <c r="A59" s="13" t="s">
        <v>5</v>
      </c>
      <c r="B59" s="52" t="s">
        <v>134</v>
      </c>
      <c r="C59" s="123">
        <f>Parâmetros!J24</f>
        <v>0</v>
      </c>
      <c r="D59" s="124"/>
    </row>
    <row r="60" spans="1:4" ht="12.75">
      <c r="A60" s="13" t="s">
        <v>6</v>
      </c>
      <c r="B60" s="53" t="s">
        <v>135</v>
      </c>
      <c r="C60" s="123">
        <f>Parâmetros!K24</f>
        <v>0</v>
      </c>
      <c r="D60" s="124"/>
    </row>
    <row r="61" spans="1:4" ht="12.75">
      <c r="A61" s="13" t="s">
        <v>7</v>
      </c>
      <c r="B61" s="53" t="s">
        <v>136</v>
      </c>
      <c r="C61" s="123">
        <f>Parâmetros!L24</f>
        <v>0</v>
      </c>
      <c r="D61" s="124"/>
    </row>
    <row r="62" spans="1:4" ht="12.75">
      <c r="A62" s="13" t="s">
        <v>8</v>
      </c>
      <c r="B62" s="53" t="s">
        <v>137</v>
      </c>
      <c r="C62" s="123">
        <f>Parâmetros!M24</f>
        <v>0</v>
      </c>
      <c r="D62" s="124"/>
    </row>
    <row r="63" spans="1:4" ht="12.75">
      <c r="A63" s="2"/>
      <c r="B63" s="3" t="s">
        <v>91</v>
      </c>
      <c r="C63" s="153">
        <f>D57+D58+C59+C60+C61+C62</f>
        <v>0</v>
      </c>
      <c r="D63" s="154"/>
    </row>
    <row r="64" spans="1:4" ht="27" customHeight="1">
      <c r="A64" s="158" t="s">
        <v>132</v>
      </c>
      <c r="B64" s="159"/>
      <c r="C64" s="159"/>
      <c r="D64" s="159"/>
    </row>
    <row r="65" spans="1:4">
      <c r="A65" s="162"/>
      <c r="B65" s="163"/>
      <c r="C65" s="163"/>
      <c r="D65" s="163"/>
    </row>
    <row r="66" spans="1:4" ht="29.25" customHeight="1">
      <c r="A66" s="128" t="s">
        <v>59</v>
      </c>
      <c r="B66" s="129"/>
      <c r="C66" s="129"/>
      <c r="D66" s="129"/>
    </row>
    <row r="67" spans="1:4" ht="25.5">
      <c r="A67" s="23">
        <v>2</v>
      </c>
      <c r="B67" s="23" t="s">
        <v>61</v>
      </c>
      <c r="C67" s="23" t="s">
        <v>15</v>
      </c>
      <c r="D67" s="23" t="s">
        <v>1</v>
      </c>
    </row>
    <row r="68" spans="1:4" ht="25.5">
      <c r="A68" s="30" t="s">
        <v>50</v>
      </c>
      <c r="B68" s="31" t="s">
        <v>56</v>
      </c>
      <c r="C68" s="36">
        <f>C35</f>
        <v>0.1486518</v>
      </c>
      <c r="D68" s="32">
        <f>D35</f>
        <v>1387.3583302920001</v>
      </c>
    </row>
    <row r="69" spans="1:4" ht="12.75">
      <c r="A69" s="30" t="s">
        <v>55</v>
      </c>
      <c r="B69" s="31" t="s">
        <v>57</v>
      </c>
      <c r="C69" s="36">
        <f>C50</f>
        <v>0.33800000000000002</v>
      </c>
      <c r="D69" s="32">
        <f>D50</f>
        <v>3154.5337200000004</v>
      </c>
    </row>
    <row r="70" spans="1:4" ht="12.75">
      <c r="A70" s="30" t="s">
        <v>60</v>
      </c>
      <c r="B70" s="31" t="s">
        <v>12</v>
      </c>
      <c r="C70" s="36" t="s">
        <v>62</v>
      </c>
      <c r="D70" s="32">
        <f>C63</f>
        <v>0</v>
      </c>
    </row>
    <row r="71" spans="1:4" ht="12.75">
      <c r="A71" s="119" t="s">
        <v>92</v>
      </c>
      <c r="B71" s="119"/>
      <c r="C71" s="37" t="s">
        <v>62</v>
      </c>
      <c r="D71" s="14">
        <f>SUM(D68:D70)</f>
        <v>4541.8920502920009</v>
      </c>
    </row>
    <row r="72" spans="1:4">
      <c r="A72" s="44"/>
      <c r="B72" s="45"/>
      <c r="C72" s="45"/>
      <c r="D72" s="45"/>
    </row>
    <row r="73" spans="1:4">
      <c r="A73" s="44"/>
      <c r="B73" s="45"/>
      <c r="C73" s="45"/>
      <c r="D73" s="45"/>
    </row>
    <row r="74" spans="1:4" ht="27" customHeight="1">
      <c r="A74" s="128" t="s">
        <v>93</v>
      </c>
      <c r="B74" s="129"/>
      <c r="C74" s="129"/>
      <c r="D74" s="129"/>
    </row>
    <row r="75" spans="1:4" ht="18.75" customHeight="1">
      <c r="A75" s="23">
        <v>3</v>
      </c>
      <c r="B75" s="23" t="s">
        <v>21</v>
      </c>
      <c r="C75" s="23" t="s">
        <v>15</v>
      </c>
      <c r="D75" s="23" t="s">
        <v>1</v>
      </c>
    </row>
    <row r="76" spans="1:4" ht="12.75">
      <c r="A76" s="30" t="s">
        <v>2</v>
      </c>
      <c r="B76" s="59" t="s">
        <v>22</v>
      </c>
      <c r="C76" s="61">
        <v>4.1999999999999997E-3</v>
      </c>
      <c r="D76" s="6">
        <f t="shared" ref="D76:D81" si="0">D$25*C76</f>
        <v>39.198348000000003</v>
      </c>
    </row>
    <row r="77" spans="1:4" ht="62.25">
      <c r="A77" s="30" t="s">
        <v>4</v>
      </c>
      <c r="B77" s="59" t="s">
        <v>118</v>
      </c>
      <c r="C77" s="61">
        <f>C76*C49</f>
        <v>3.3599999999999998E-4</v>
      </c>
      <c r="D77" s="6">
        <f t="shared" si="0"/>
        <v>3.13586784</v>
      </c>
    </row>
    <row r="78" spans="1:4" ht="62.25">
      <c r="A78" s="30" t="s">
        <v>5</v>
      </c>
      <c r="B78" s="59" t="s">
        <v>119</v>
      </c>
      <c r="C78" s="61">
        <f>40%*C50*C76</f>
        <v>5.6784000000000001E-4</v>
      </c>
      <c r="D78" s="6">
        <f t="shared" si="0"/>
        <v>5.2996166496000008</v>
      </c>
    </row>
    <row r="79" spans="1:4" ht="12.75">
      <c r="A79" s="30" t="s">
        <v>6</v>
      </c>
      <c r="B79" s="59" t="s">
        <v>23</v>
      </c>
      <c r="C79" s="61">
        <v>1.9400000000000001E-2</v>
      </c>
      <c r="D79" s="6">
        <f t="shared" si="0"/>
        <v>181.05903600000002</v>
      </c>
    </row>
    <row r="80" spans="1:4" ht="62.25">
      <c r="A80" s="30" t="s">
        <v>7</v>
      </c>
      <c r="B80" s="59" t="s">
        <v>120</v>
      </c>
      <c r="C80" s="61">
        <f>C50*C79</f>
        <v>6.5572000000000009E-3</v>
      </c>
      <c r="D80" s="6">
        <f t="shared" si="0"/>
        <v>61.19795416800001</v>
      </c>
    </row>
    <row r="81" spans="1:4" ht="62.25">
      <c r="A81" s="30" t="s">
        <v>8</v>
      </c>
      <c r="B81" s="59" t="s">
        <v>121</v>
      </c>
      <c r="C81" s="61">
        <f>40%*C50*C79</f>
        <v>2.6228800000000002E-3</v>
      </c>
      <c r="D81" s="6">
        <f t="shared" si="0"/>
        <v>24.479181667200002</v>
      </c>
    </row>
    <row r="82" spans="1:4" ht="12.75">
      <c r="A82" s="119" t="s">
        <v>94</v>
      </c>
      <c r="B82" s="119"/>
      <c r="C82" s="33">
        <f>SUM(C76:C81)</f>
        <v>3.3683919999999999E-2</v>
      </c>
      <c r="D82" s="14">
        <f>SUM(D76:D81)</f>
        <v>314.37000432480005</v>
      </c>
    </row>
    <row r="83" spans="1:4" ht="66" customHeight="1">
      <c r="A83" s="164" t="s">
        <v>122</v>
      </c>
      <c r="B83" s="165"/>
      <c r="C83" s="165"/>
      <c r="D83" s="165"/>
    </row>
    <row r="84" spans="1:4" ht="12.75">
      <c r="A84" s="42"/>
      <c r="B84" s="43"/>
      <c r="C84" s="43"/>
      <c r="D84" s="43"/>
    </row>
    <row r="85" spans="1:4" ht="12.75">
      <c r="A85" s="128" t="s">
        <v>63</v>
      </c>
      <c r="B85" s="129"/>
      <c r="C85" s="129"/>
      <c r="D85" s="129"/>
    </row>
    <row r="86" spans="1:4"/>
    <row r="87" spans="1:4" ht="51" customHeight="1">
      <c r="A87" s="166" t="s">
        <v>95</v>
      </c>
      <c r="B87" s="167"/>
      <c r="C87" s="167"/>
      <c r="D87" s="168"/>
    </row>
    <row r="88" spans="1:4" ht="12.75">
      <c r="A88" s="47"/>
      <c r="B88" s="48"/>
      <c r="C88" s="48"/>
      <c r="D88" s="48"/>
    </row>
    <row r="89" spans="1:4" ht="24.75" customHeight="1">
      <c r="A89" s="128" t="s">
        <v>96</v>
      </c>
      <c r="B89" s="129"/>
      <c r="C89" s="129"/>
      <c r="D89" s="129"/>
    </row>
    <row r="90" spans="1:4" ht="19.5" customHeight="1">
      <c r="A90" s="23" t="s">
        <v>14</v>
      </c>
      <c r="B90" s="23" t="s">
        <v>64</v>
      </c>
      <c r="C90" s="23" t="s">
        <v>15</v>
      </c>
      <c r="D90" s="23" t="s">
        <v>1</v>
      </c>
    </row>
    <row r="91" spans="1:4" ht="38.25">
      <c r="A91" s="30" t="s">
        <v>2</v>
      </c>
      <c r="B91" s="31" t="s">
        <v>98</v>
      </c>
      <c r="C91" s="62">
        <v>9.9400000000000002E-2</v>
      </c>
      <c r="D91" s="32">
        <f t="shared" ref="D91:D96" si="1">D$25*C91</f>
        <v>927.69423600000005</v>
      </c>
    </row>
    <row r="92" spans="1:4" ht="12.75">
      <c r="A92" s="30" t="s">
        <v>4</v>
      </c>
      <c r="B92" s="31" t="s">
        <v>99</v>
      </c>
      <c r="C92" s="60">
        <f>Parâmetros!C44</f>
        <v>0</v>
      </c>
      <c r="D92" s="32">
        <f t="shared" si="1"/>
        <v>0</v>
      </c>
    </row>
    <row r="93" spans="1:4" ht="25.5">
      <c r="A93" s="30" t="s">
        <v>5</v>
      </c>
      <c r="B93" s="31" t="s">
        <v>100</v>
      </c>
      <c r="C93" s="60">
        <f>Parâmetros!C45</f>
        <v>0</v>
      </c>
      <c r="D93" s="32">
        <f t="shared" si="1"/>
        <v>0</v>
      </c>
    </row>
    <row r="94" spans="1:4" ht="25.5">
      <c r="A94" s="30" t="s">
        <v>6</v>
      </c>
      <c r="B94" s="31" t="s">
        <v>101</v>
      </c>
      <c r="C94" s="60">
        <f>Parâmetros!C46</f>
        <v>0</v>
      </c>
      <c r="D94" s="32">
        <f t="shared" si="1"/>
        <v>0</v>
      </c>
    </row>
    <row r="95" spans="1:4" ht="25.5">
      <c r="A95" s="30" t="s">
        <v>7</v>
      </c>
      <c r="B95" s="31" t="s">
        <v>102</v>
      </c>
      <c r="C95" s="60">
        <f>Parâmetros!C47</f>
        <v>0</v>
      </c>
      <c r="D95" s="32">
        <f t="shared" si="1"/>
        <v>0</v>
      </c>
    </row>
    <row r="96" spans="1:4" ht="12.75">
      <c r="A96" s="30" t="s">
        <v>8</v>
      </c>
      <c r="B96" s="31" t="s">
        <v>103</v>
      </c>
      <c r="C96" s="60">
        <f>Parâmetros!C48</f>
        <v>0</v>
      </c>
      <c r="D96" s="32">
        <f t="shared" si="1"/>
        <v>0</v>
      </c>
    </row>
    <row r="97" spans="1:4" ht="12.75">
      <c r="A97" s="119" t="s">
        <v>117</v>
      </c>
      <c r="B97" s="119"/>
      <c r="C97" s="34">
        <f>SUM(C91:C96)</f>
        <v>9.9400000000000002E-2</v>
      </c>
      <c r="D97" s="14">
        <f>SUM(D91:D96)</f>
        <v>927.69423600000005</v>
      </c>
    </row>
    <row r="98" spans="1:4" ht="25.5">
      <c r="A98" s="57" t="s">
        <v>9</v>
      </c>
      <c r="B98" s="25" t="s">
        <v>116</v>
      </c>
      <c r="C98" s="58">
        <f>C50*C97</f>
        <v>3.3597200000000001E-2</v>
      </c>
      <c r="D98" s="6">
        <f>C98*D25</f>
        <v>313.56065176800001</v>
      </c>
    </row>
    <row r="99" spans="1:4" ht="12.75">
      <c r="A99" s="119" t="s">
        <v>97</v>
      </c>
      <c r="B99" s="119"/>
      <c r="C99" s="34">
        <f>C97+C98</f>
        <v>0.13299720000000001</v>
      </c>
      <c r="D99" s="14">
        <f>D97+D98</f>
        <v>1241.2548877680001</v>
      </c>
    </row>
    <row r="100" spans="1:4" ht="12.75">
      <c r="A100" s="42"/>
      <c r="B100" s="43"/>
      <c r="C100" s="43"/>
      <c r="D100" s="43"/>
    </row>
    <row r="101" spans="1:4" ht="26.25" customHeight="1">
      <c r="A101" s="128" t="s">
        <v>104</v>
      </c>
      <c r="B101" s="129"/>
      <c r="C101" s="129"/>
      <c r="D101" s="129"/>
    </row>
    <row r="102" spans="1:4" ht="25.5">
      <c r="A102" s="23">
        <v>4</v>
      </c>
      <c r="B102" s="23" t="s">
        <v>65</v>
      </c>
      <c r="C102" s="23" t="s">
        <v>15</v>
      </c>
      <c r="D102" s="23" t="s">
        <v>1</v>
      </c>
    </row>
    <row r="103" spans="1:4" ht="12.75">
      <c r="A103" s="30" t="s">
        <v>14</v>
      </c>
      <c r="B103" s="31" t="s">
        <v>106</v>
      </c>
      <c r="C103" s="36">
        <f>C99</f>
        <v>0.13299720000000001</v>
      </c>
      <c r="D103" s="32">
        <f>D99</f>
        <v>1241.2548877680001</v>
      </c>
    </row>
    <row r="104" spans="1:4" ht="12.75">
      <c r="A104" s="119" t="s">
        <v>105</v>
      </c>
      <c r="B104" s="119"/>
      <c r="C104" s="37" t="s">
        <v>62</v>
      </c>
      <c r="D104" s="14">
        <f>SUM(D103:D103)</f>
        <v>1241.2548877680001</v>
      </c>
    </row>
    <row r="105" spans="1:4" ht="12.75">
      <c r="A105" s="42"/>
      <c r="B105" s="43"/>
      <c r="C105" s="43"/>
      <c r="D105" s="43"/>
    </row>
    <row r="106" spans="1:4" ht="12.75">
      <c r="A106" s="128" t="s">
        <v>66</v>
      </c>
      <c r="B106" s="129"/>
      <c r="C106" s="129"/>
      <c r="D106" s="129"/>
    </row>
    <row r="107" spans="1:4" ht="12.75">
      <c r="A107" s="12">
        <v>5</v>
      </c>
      <c r="B107" s="155" t="s">
        <v>13</v>
      </c>
      <c r="C107" s="155"/>
      <c r="D107" s="12" t="s">
        <v>1</v>
      </c>
    </row>
    <row r="108" spans="1:4" ht="12.75">
      <c r="A108" s="30" t="s">
        <v>2</v>
      </c>
      <c r="B108" s="152" t="s">
        <v>11</v>
      </c>
      <c r="C108" s="152"/>
      <c r="D108" s="101"/>
    </row>
    <row r="109" spans="1:4" ht="12.75">
      <c r="A109" s="2"/>
      <c r="B109" s="119" t="s">
        <v>107</v>
      </c>
      <c r="C109" s="119"/>
      <c r="D109" s="14">
        <f>SUM(D108)</f>
        <v>0</v>
      </c>
    </row>
    <row r="110" spans="1:4">
      <c r="A110" s="160" t="s">
        <v>108</v>
      </c>
      <c r="B110" s="161"/>
      <c r="C110" s="161"/>
      <c r="D110" s="161"/>
    </row>
    <row r="111" spans="1:4" ht="12.75">
      <c r="A111" s="156"/>
      <c r="B111" s="157"/>
      <c r="C111" s="157"/>
      <c r="D111" s="157"/>
    </row>
    <row r="112" spans="1:4" ht="12.75">
      <c r="A112" s="151" t="s">
        <v>67</v>
      </c>
      <c r="B112" s="151"/>
      <c r="C112" s="151"/>
      <c r="D112" s="151"/>
    </row>
    <row r="113" spans="1:4" ht="12.75">
      <c r="A113" s="23">
        <v>6</v>
      </c>
      <c r="B113" s="23" t="s">
        <v>24</v>
      </c>
      <c r="C113" s="23" t="s">
        <v>15</v>
      </c>
      <c r="D113" s="23" t="s">
        <v>1</v>
      </c>
    </row>
    <row r="114" spans="1:4" ht="12.75">
      <c r="A114" s="13" t="s">
        <v>2</v>
      </c>
      <c r="B114" s="38" t="s">
        <v>25</v>
      </c>
      <c r="C114" s="60">
        <f>Parâmetros!C59</f>
        <v>0</v>
      </c>
      <c r="D114" s="7">
        <f>(D25+D71+D82+D104+D109)*C114</f>
        <v>0</v>
      </c>
    </row>
    <row r="115" spans="1:4" ht="12.75">
      <c r="A115" s="13" t="s">
        <v>4</v>
      </c>
      <c r="B115" s="38" t="s">
        <v>27</v>
      </c>
      <c r="C115" s="60">
        <f>Parâmetros!C72</f>
        <v>0</v>
      </c>
      <c r="D115" s="7">
        <f>(D25+D71+D82+D104+D109+D114)*C115</f>
        <v>0</v>
      </c>
    </row>
    <row r="116" spans="1:4" ht="12.75">
      <c r="A116" s="13" t="s">
        <v>5</v>
      </c>
      <c r="B116" s="38" t="s">
        <v>26</v>
      </c>
      <c r="C116" s="50">
        <f>SUM(C117:C119)</f>
        <v>0</v>
      </c>
      <c r="D116" s="39">
        <f>((D131+D114+D115)/(1-C116))*C116</f>
        <v>0</v>
      </c>
    </row>
    <row r="117" spans="1:4" ht="12.75">
      <c r="A117" s="15"/>
      <c r="B117" s="38" t="s">
        <v>43</v>
      </c>
      <c r="C117" s="60">
        <f>Parâmetros!C63</f>
        <v>0</v>
      </c>
      <c r="D117" s="7">
        <f>((D131+D114+D115)/(1-C116))*C117</f>
        <v>0</v>
      </c>
    </row>
    <row r="118" spans="1:4" ht="12.75">
      <c r="A118" s="15"/>
      <c r="B118" s="38" t="s">
        <v>44</v>
      </c>
      <c r="C118" s="60">
        <f>Parâmetros!C64</f>
        <v>0</v>
      </c>
      <c r="D118" s="7">
        <f>((D131+D114+D115)/(1-C116))*C118</f>
        <v>0</v>
      </c>
    </row>
    <row r="119" spans="1:4" ht="12.75">
      <c r="A119" s="15"/>
      <c r="B119" s="38" t="s">
        <v>45</v>
      </c>
      <c r="C119" s="60">
        <f>Parâmetros!C65</f>
        <v>0</v>
      </c>
      <c r="D119" s="7">
        <f>((D131+D114+D115)/(1-C116))*C119</f>
        <v>0</v>
      </c>
    </row>
    <row r="120" spans="1:4" ht="12.75">
      <c r="A120" s="2"/>
      <c r="B120" s="3" t="s">
        <v>109</v>
      </c>
      <c r="C120" s="34"/>
      <c r="D120" s="14">
        <f>D114+D115+D116</f>
        <v>0</v>
      </c>
    </row>
    <row r="121" spans="1:4" ht="12.75">
      <c r="A121" s="49" t="s">
        <v>110</v>
      </c>
      <c r="B121" s="46"/>
      <c r="C121" s="46"/>
    </row>
    <row r="122" spans="1:4" ht="12.75">
      <c r="A122" s="49" t="s">
        <v>111</v>
      </c>
    </row>
    <row r="123" spans="1:4"/>
    <row r="124" spans="1:4" ht="12.75">
      <c r="A124" s="151" t="s">
        <v>68</v>
      </c>
      <c r="B124" s="151"/>
      <c r="C124" s="151"/>
      <c r="D124" s="151"/>
    </row>
    <row r="125" spans="1:4" ht="24" customHeight="1">
      <c r="A125" s="2"/>
      <c r="B125" s="120" t="s">
        <v>28</v>
      </c>
      <c r="C125" s="120"/>
      <c r="D125" s="23" t="s">
        <v>29</v>
      </c>
    </row>
    <row r="126" spans="1:4" ht="12.75" hidden="1">
      <c r="A126" s="35" t="s">
        <v>2</v>
      </c>
      <c r="B126" s="121" t="s">
        <v>30</v>
      </c>
      <c r="C126" s="121"/>
      <c r="D126" s="32">
        <f>D25</f>
        <v>9332.94</v>
      </c>
    </row>
    <row r="127" spans="1:4" ht="12.75">
      <c r="A127" s="35" t="s">
        <v>4</v>
      </c>
      <c r="B127" s="121" t="s">
        <v>69</v>
      </c>
      <c r="C127" s="121"/>
      <c r="D127" s="32">
        <f>D71</f>
        <v>4541.8920502920009</v>
      </c>
    </row>
    <row r="128" spans="1:4" ht="12.75">
      <c r="A128" s="35" t="s">
        <v>5</v>
      </c>
      <c r="B128" s="121" t="s">
        <v>70</v>
      </c>
      <c r="C128" s="121"/>
      <c r="D128" s="32">
        <f>D82</f>
        <v>314.37000432480005</v>
      </c>
    </row>
    <row r="129" spans="1:4" ht="24" customHeight="1">
      <c r="A129" s="35" t="s">
        <v>6</v>
      </c>
      <c r="B129" s="121" t="s">
        <v>71</v>
      </c>
      <c r="C129" s="121"/>
      <c r="D129" s="6">
        <f>D104</f>
        <v>1241.2548877680001</v>
      </c>
    </row>
    <row r="130" spans="1:4" ht="12.75">
      <c r="A130" s="35" t="s">
        <v>7</v>
      </c>
      <c r="B130" s="121" t="s">
        <v>72</v>
      </c>
      <c r="C130" s="121"/>
      <c r="D130" s="32">
        <f>D109</f>
        <v>0</v>
      </c>
    </row>
    <row r="131" spans="1:4" ht="16.5" customHeight="1">
      <c r="A131" s="119" t="s">
        <v>73</v>
      </c>
      <c r="B131" s="119"/>
      <c r="C131" s="119"/>
      <c r="D131" s="14">
        <f>SUM(D126:D130)</f>
        <v>15430.456942384802</v>
      </c>
    </row>
    <row r="132" spans="1:4" ht="12.75">
      <c r="A132" s="35" t="s">
        <v>8</v>
      </c>
      <c r="B132" s="122" t="s">
        <v>74</v>
      </c>
      <c r="C132" s="122"/>
      <c r="D132" s="32">
        <f>D120</f>
        <v>0</v>
      </c>
    </row>
    <row r="133" spans="1:4" ht="16.5" customHeight="1">
      <c r="A133" s="119" t="s">
        <v>31</v>
      </c>
      <c r="B133" s="119"/>
      <c r="C133" s="119"/>
      <c r="D133" s="14">
        <f>TRUNC((D131+D132),2)</f>
        <v>15430.45</v>
      </c>
    </row>
    <row r="137" spans="1:4" hidden="1">
      <c r="C137" s="40"/>
    </row>
  </sheetData>
  <sheetProtection formatCells="0" formatColumns="0" formatRows="0" insertColumns="0" insertRows="0"/>
  <mergeCells count="72">
    <mergeCell ref="B7:C7"/>
    <mergeCell ref="A2:B2"/>
    <mergeCell ref="C2:D2"/>
    <mergeCell ref="A3:B3"/>
    <mergeCell ref="C3:D3"/>
    <mergeCell ref="B6:C6"/>
    <mergeCell ref="B22:C22"/>
    <mergeCell ref="B8:C8"/>
    <mergeCell ref="B9:C9"/>
    <mergeCell ref="B10:C10"/>
    <mergeCell ref="A12:D12"/>
    <mergeCell ref="A13:D13"/>
    <mergeCell ref="B14:C14"/>
    <mergeCell ref="B15:C15"/>
    <mergeCell ref="B16:C16"/>
    <mergeCell ref="B17:C17"/>
    <mergeCell ref="B18:C18"/>
    <mergeCell ref="A21:D21"/>
    <mergeCell ref="A38:D38"/>
    <mergeCell ref="B23:C23"/>
    <mergeCell ref="B24:C24"/>
    <mergeCell ref="A25:C25"/>
    <mergeCell ref="A26:D26"/>
    <mergeCell ref="A27:D27"/>
    <mergeCell ref="A28:D28"/>
    <mergeCell ref="A29:D29"/>
    <mergeCell ref="A33:B33"/>
    <mergeCell ref="A35:B35"/>
    <mergeCell ref="A36:D36"/>
    <mergeCell ref="A37:D37"/>
    <mergeCell ref="A64:D64"/>
    <mergeCell ref="A40:D40"/>
    <mergeCell ref="A50:B50"/>
    <mergeCell ref="A51:D51"/>
    <mergeCell ref="A52:D52"/>
    <mergeCell ref="A53:D53"/>
    <mergeCell ref="A55:D55"/>
    <mergeCell ref="C59:D59"/>
    <mergeCell ref="C60:D60"/>
    <mergeCell ref="C61:D61"/>
    <mergeCell ref="C62:D62"/>
    <mergeCell ref="C63:D63"/>
    <mergeCell ref="A101:D101"/>
    <mergeCell ref="A65:D65"/>
    <mergeCell ref="A66:D66"/>
    <mergeCell ref="A71:B71"/>
    <mergeCell ref="A74:D74"/>
    <mergeCell ref="A82:B82"/>
    <mergeCell ref="A83:D83"/>
    <mergeCell ref="A85:D85"/>
    <mergeCell ref="A87:D87"/>
    <mergeCell ref="A89:D89"/>
    <mergeCell ref="A97:B97"/>
    <mergeCell ref="A99:B99"/>
    <mergeCell ref="B126:C126"/>
    <mergeCell ref="A104:B104"/>
    <mergeCell ref="A106:D106"/>
    <mergeCell ref="B107:C107"/>
    <mergeCell ref="B108:C108"/>
    <mergeCell ref="B109:C109"/>
    <mergeCell ref="A110:D110"/>
    <mergeCell ref="A111:D111"/>
    <mergeCell ref="A112:D112"/>
    <mergeCell ref="A124:D124"/>
    <mergeCell ref="B125:C125"/>
    <mergeCell ref="A133:C133"/>
    <mergeCell ref="B127:C127"/>
    <mergeCell ref="B128:C128"/>
    <mergeCell ref="B129:C129"/>
    <mergeCell ref="B130:C130"/>
    <mergeCell ref="A131:C131"/>
    <mergeCell ref="B132:C132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rowBreaks count="2" manualBreakCount="2">
    <brk id="38" max="3" man="1"/>
    <brk id="8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11</vt:i4>
      </vt:variant>
    </vt:vector>
  </HeadingPairs>
  <TitlesOfParts>
    <vt:vector size="23" baseType="lpstr">
      <vt:lpstr>Orientações Gerais</vt:lpstr>
      <vt:lpstr>Parâmetros</vt:lpstr>
      <vt:lpstr>Coordenador</vt:lpstr>
      <vt:lpstr>Engenheiro Senior</vt:lpstr>
      <vt:lpstr>Engenheiro Pleno</vt:lpstr>
      <vt:lpstr>Direito Senior</vt:lpstr>
      <vt:lpstr>Economista Senior</vt:lpstr>
      <vt:lpstr>Contador Senior</vt:lpstr>
      <vt:lpstr>Assistente Adm. Senior</vt:lpstr>
      <vt:lpstr>Assistente Adm. Junior</vt:lpstr>
      <vt:lpstr>Auxiliar Administrativo</vt:lpstr>
      <vt:lpstr>VALOR GLOBAL</vt:lpstr>
      <vt:lpstr>'Assistente Adm. Junior'!Area_de_impressao</vt:lpstr>
      <vt:lpstr>'Assistente Adm. Senior'!Area_de_impressao</vt:lpstr>
      <vt:lpstr>'Auxiliar Administrativo'!Area_de_impressao</vt:lpstr>
      <vt:lpstr>'Contador Senior'!Area_de_impressao</vt:lpstr>
      <vt:lpstr>Coordenador!Area_de_impressao</vt:lpstr>
      <vt:lpstr>'Direito Senior'!Area_de_impressao</vt:lpstr>
      <vt:lpstr>'Economista Senior'!Area_de_impressao</vt:lpstr>
      <vt:lpstr>'Engenheiro Pleno'!Area_de_impressao</vt:lpstr>
      <vt:lpstr>'Engenheiro Senior'!Area_de_impressao</vt:lpstr>
      <vt:lpstr>Parâmetros!Area_de_impressao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Adão</cp:lastModifiedBy>
  <cp:lastPrinted>2019-08-14T20:13:31Z</cp:lastPrinted>
  <dcterms:created xsi:type="dcterms:W3CDTF">2011-04-19T14:09:41Z</dcterms:created>
  <dcterms:modified xsi:type="dcterms:W3CDTF">2022-12-01T10:47:28Z</dcterms:modified>
</cp:coreProperties>
</file>